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200" windowHeight="7350"/>
  </bookViews>
  <sheets>
    <sheet name="Меню лето" sheetId="4" r:id="rId1"/>
  </sheets>
  <calcPr calcId="144525" iterateDelta="1E-4"/>
</workbook>
</file>

<file path=xl/calcChain.xml><?xml version="1.0" encoding="utf-8"?>
<calcChain xmlns="http://schemas.openxmlformats.org/spreadsheetml/2006/main">
  <c r="D38" i="4" l="1"/>
  <c r="G118" i="4"/>
  <c r="M67" i="4"/>
  <c r="M118" i="4"/>
  <c r="M10" i="4"/>
  <c r="S16" i="4"/>
  <c r="K16" i="4"/>
  <c r="L16" i="4"/>
  <c r="R16" i="4"/>
  <c r="F118" i="4"/>
  <c r="E118" i="4"/>
  <c r="H24" i="4"/>
  <c r="F37" i="4" l="1"/>
  <c r="H37" i="4" s="1"/>
  <c r="F73" i="4"/>
  <c r="F107" i="4"/>
  <c r="H107" i="4" s="1"/>
  <c r="H11" i="4"/>
  <c r="G79" i="4" l="1"/>
  <c r="F79" i="4"/>
  <c r="E79" i="4"/>
  <c r="H101" i="4"/>
  <c r="G31" i="4"/>
  <c r="F31" i="4"/>
  <c r="E31" i="4"/>
  <c r="S120" i="4"/>
  <c r="S97" i="4"/>
  <c r="S85" i="4"/>
  <c r="E74" i="4"/>
  <c r="F74" i="4"/>
  <c r="G74" i="4"/>
  <c r="I74" i="4"/>
  <c r="J74" i="4"/>
  <c r="K74" i="4"/>
  <c r="L74" i="4"/>
  <c r="M74" i="4"/>
  <c r="N74" i="4"/>
  <c r="O74" i="4"/>
  <c r="P74" i="4"/>
  <c r="Q74" i="4"/>
  <c r="R74" i="4"/>
  <c r="S74" i="4"/>
  <c r="D74" i="4"/>
  <c r="S62" i="4"/>
  <c r="E51" i="4"/>
  <c r="F51" i="4"/>
  <c r="G51" i="4"/>
  <c r="I51" i="4"/>
  <c r="J51" i="4"/>
  <c r="K51" i="4"/>
  <c r="L51" i="4"/>
  <c r="M51" i="4"/>
  <c r="N51" i="4"/>
  <c r="O51" i="4"/>
  <c r="P51" i="4"/>
  <c r="Q51" i="4"/>
  <c r="R51" i="4"/>
  <c r="S51" i="4"/>
  <c r="D51" i="4"/>
  <c r="S38" i="4"/>
  <c r="S27" i="4"/>
  <c r="E108" i="4"/>
  <c r="F108" i="4"/>
  <c r="G108" i="4"/>
  <c r="I108" i="4"/>
  <c r="J108" i="4"/>
  <c r="K108" i="4"/>
  <c r="L108" i="4"/>
  <c r="M108" i="4"/>
  <c r="N108" i="4"/>
  <c r="O108" i="4"/>
  <c r="P108" i="4"/>
  <c r="Q108" i="4"/>
  <c r="R108" i="4"/>
  <c r="S108" i="4"/>
  <c r="D108" i="4"/>
  <c r="H57" i="4" l="1"/>
  <c r="H112" i="4"/>
  <c r="H113" i="4"/>
  <c r="H114" i="4"/>
  <c r="H115" i="4"/>
  <c r="H116" i="4"/>
  <c r="H117" i="4"/>
  <c r="H118" i="4"/>
  <c r="G119" i="4"/>
  <c r="F119" i="4"/>
  <c r="E119" i="4"/>
  <c r="H106" i="4"/>
  <c r="H104" i="4"/>
  <c r="H103" i="4"/>
  <c r="H95" i="4"/>
  <c r="H94" i="4"/>
  <c r="H93" i="4"/>
  <c r="H90" i="4"/>
  <c r="H91" i="4"/>
  <c r="H92" i="4"/>
  <c r="H96" i="4"/>
  <c r="H89" i="4"/>
  <c r="H79" i="4"/>
  <c r="H80" i="4"/>
  <c r="H81" i="4"/>
  <c r="H82" i="4"/>
  <c r="H83" i="4"/>
  <c r="H78" i="4"/>
  <c r="H73" i="4"/>
  <c r="H67" i="4"/>
  <c r="H68" i="4"/>
  <c r="H69" i="4"/>
  <c r="H70" i="4"/>
  <c r="H71" i="4"/>
  <c r="H72" i="4"/>
  <c r="H66" i="4"/>
  <c r="H56" i="4"/>
  <c r="H58" i="4"/>
  <c r="H59" i="4"/>
  <c r="H60" i="4"/>
  <c r="H61" i="4"/>
  <c r="H55" i="4"/>
  <c r="H43" i="4"/>
  <c r="H44" i="4"/>
  <c r="H45" i="4"/>
  <c r="H46" i="4"/>
  <c r="H47" i="4"/>
  <c r="H48" i="4"/>
  <c r="H42" i="4"/>
  <c r="Q33" i="4"/>
  <c r="N33" i="4"/>
  <c r="G33" i="4"/>
  <c r="H33" i="4" s="1"/>
  <c r="H32" i="4"/>
  <c r="H34" i="4"/>
  <c r="H35" i="4"/>
  <c r="H36" i="4"/>
  <c r="H102" i="4"/>
  <c r="H31" i="4"/>
  <c r="H20" i="4"/>
  <c r="H22" i="4"/>
  <c r="H23" i="4"/>
  <c r="H25" i="4"/>
  <c r="H19" i="4"/>
  <c r="H15" i="4"/>
  <c r="D16" i="4"/>
  <c r="H10" i="4"/>
  <c r="H8" i="4"/>
  <c r="H13" i="4"/>
  <c r="H14" i="4"/>
  <c r="H9" i="4"/>
  <c r="H51" i="4" l="1"/>
  <c r="H108" i="4"/>
  <c r="H74" i="4"/>
  <c r="H119" i="4"/>
  <c r="I85" i="4" l="1"/>
  <c r="J85" i="4"/>
  <c r="K85" i="4"/>
  <c r="L85" i="4"/>
  <c r="M85" i="4"/>
  <c r="N85" i="4"/>
  <c r="O85" i="4"/>
  <c r="P85" i="4"/>
  <c r="Q85" i="4"/>
  <c r="R85" i="4"/>
  <c r="D85" i="4"/>
  <c r="F62" i="4"/>
  <c r="L62" i="4"/>
  <c r="D62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D120" i="4"/>
  <c r="D27" i="4" l="1"/>
  <c r="G97" i="4" l="1"/>
  <c r="F97" i="4"/>
  <c r="I97" i="4"/>
  <c r="J97" i="4"/>
  <c r="K97" i="4"/>
  <c r="L97" i="4"/>
  <c r="M97" i="4"/>
  <c r="N97" i="4"/>
  <c r="O97" i="4"/>
  <c r="P97" i="4"/>
  <c r="Q97" i="4"/>
  <c r="R97" i="4"/>
  <c r="D97" i="4"/>
  <c r="E97" i="4" l="1"/>
  <c r="H97" i="4"/>
  <c r="G84" i="4" l="1"/>
  <c r="G85" i="4" s="1"/>
  <c r="F84" i="4"/>
  <c r="F85" i="4" s="1"/>
  <c r="E84" i="4"/>
  <c r="R62" i="4"/>
  <c r="Q62" i="4"/>
  <c r="P62" i="4"/>
  <c r="O62" i="4"/>
  <c r="N62" i="4"/>
  <c r="M62" i="4"/>
  <c r="K62" i="4"/>
  <c r="J62" i="4"/>
  <c r="I62" i="4"/>
  <c r="G62" i="4"/>
  <c r="E62" i="4"/>
  <c r="P38" i="4"/>
  <c r="K38" i="4"/>
  <c r="J38" i="4"/>
  <c r="I38" i="4"/>
  <c r="G38" i="4"/>
  <c r="L38" i="4"/>
  <c r="F38" i="4"/>
  <c r="E38" i="4"/>
  <c r="R27" i="4"/>
  <c r="Q27" i="4"/>
  <c r="P27" i="4"/>
  <c r="O27" i="4"/>
  <c r="N27" i="4"/>
  <c r="M27" i="4"/>
  <c r="L27" i="4"/>
  <c r="J27" i="4"/>
  <c r="G27" i="4"/>
  <c r="Q12" i="4"/>
  <c r="Q16" i="4" s="1"/>
  <c r="P12" i="4"/>
  <c r="P16" i="4" s="1"/>
  <c r="O12" i="4"/>
  <c r="O16" i="4" s="1"/>
  <c r="N12" i="4"/>
  <c r="N16" i="4" s="1"/>
  <c r="M12" i="4"/>
  <c r="M16" i="4" s="1"/>
  <c r="J12" i="4"/>
  <c r="J16" i="4" s="1"/>
  <c r="I12" i="4"/>
  <c r="I16" i="4" s="1"/>
  <c r="G12" i="4"/>
  <c r="G16" i="4" s="1"/>
  <c r="F12" i="4"/>
  <c r="F16" i="4" s="1"/>
  <c r="E12" i="4"/>
  <c r="E16" i="4" s="1"/>
  <c r="E85" i="4" l="1"/>
  <c r="H84" i="4"/>
  <c r="H85" i="4" s="1"/>
  <c r="N38" i="4"/>
  <c r="R38" i="4"/>
  <c r="E27" i="4"/>
  <c r="H21" i="4"/>
  <c r="H12" i="4"/>
  <c r="H16" i="4" s="1"/>
  <c r="I27" i="4"/>
  <c r="M38" i="4"/>
  <c r="Q38" i="4"/>
  <c r="O38" i="4"/>
  <c r="F27" i="4"/>
  <c r="K27" i="4"/>
  <c r="H62" i="4"/>
  <c r="H38" i="4" l="1"/>
  <c r="H27" i="4"/>
</calcChain>
</file>

<file path=xl/sharedStrings.xml><?xml version="1.0" encoding="utf-8"?>
<sst xmlns="http://schemas.openxmlformats.org/spreadsheetml/2006/main" count="128" uniqueCount="94">
  <si>
    <t>Итого</t>
  </si>
  <si>
    <t>Запеканка из творога</t>
  </si>
  <si>
    <t>Компот из сухофруктов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</si>
  <si>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</si>
  <si>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</si>
  <si>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</si>
  <si>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</si>
  <si>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</si>
  <si>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</si>
  <si>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</si>
  <si>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</si>
  <si>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</si>
  <si>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</si>
  <si>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</si>
  <si>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</si>
  <si>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</si>
  <si>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</si>
  <si>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</si>
  <si>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</si>
  <si>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</si>
  <si>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</si>
  <si>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</si>
  <si>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</si>
  <si>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</si>
  <si>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</si>
  <si>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</si>
  <si>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</si>
  <si>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</si>
  <si>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</si>
  <si>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</si>
  <si>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</si>
  <si>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</si>
  <si>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</si>
  <si>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</si>
  <si>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</si>
  <si>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</si>
  <si>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</si>
  <si>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</si>
  <si>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</si>
  <si>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</si>
  <si>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</si>
  <si>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</si>
  <si>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</si>
  <si>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</si>
  <si>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</si>
  <si>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</si>
  <si>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</si>
  <si>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</si>
  <si>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</si>
  <si>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</si>
  <si>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</si>
  <si>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</si>
  <si>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</si>
  <si>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</si>
  <si>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</si>
  <si>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</si>
  <si>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</si>
  <si>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</si>
  <si>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>Л 147</t>
  </si>
  <si>
    <t>Зеленый горошек консервированный</t>
  </si>
  <si>
    <t>256/330</t>
  </si>
  <si>
    <t xml:space="preserve">Чай с молоком        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</si>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</sst>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6" fillId="6" borderId="1" xfId="0" applyNumberFormat="1" applyFont="1" applyFill="1" applyBorder="1" applyAlignment="1"/>
    <xf numFmtId="2" fontId="6" fillId="6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/>
    <xf numFmtId="2" fontId="6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1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Border="1"/>
    <xf numFmtId="2" fontId="6" fillId="6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6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6" fillId="7" borderId="1" xfId="0" applyNumberFormat="1" applyFont="1" applyFill="1" applyBorder="1"/>
    <xf numFmtId="2" fontId="5" fillId="5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6" fillId="3" borderId="4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horizontal="right" vertical="center"/>
    </xf>
    <xf numFmtId="2" fontId="6" fillId="3" borderId="4" xfId="0" applyNumberFormat="1" applyFont="1" applyFill="1" applyBorder="1"/>
    <xf numFmtId="2" fontId="6" fillId="0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7" fillId="0" borderId="0" xfId="0" applyFont="1"/>
    <xf numFmtId="0" fontId="8" fillId="0" borderId="0" xfId="0" applyFont="1"/>
    <xf numFmtId="2" fontId="6" fillId="7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6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6" fillId="7" borderId="1" xfId="0" applyNumberFormat="1" applyFont="1" applyFill="1" applyBorder="1" applyAlignment="1">
      <alignment horizontal="right"/>
    </xf>
    <xf numFmtId="2" fontId="5" fillId="5" borderId="7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right"/>
    </xf>
    <xf numFmtId="0" fontId="6" fillId="4" borderId="3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0" fontId="6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4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6" fillId="6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horizontal="right" vertical="center"/>
    </xf>
    <xf numFmtId="2" fontId="6" fillId="3" borderId="4" xfId="0" applyNumberFormat="1" applyFont="1" applyFill="1" applyBorder="1"/>
    <xf numFmtId="2" fontId="6" fillId="0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vertical="center"/>
    </xf>
    <xf numFmtId="0" fontId="8" fillId="0" borderId="0" xfId="0" applyFont="1"/>
    <xf numFmtId="2" fontId="6" fillId="7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/>
    <xf numFmtId="0" fontId="6" fillId="0" borderId="1" xfId="0" applyFont="1" applyBorder="1"/>
    <xf numFmtId="0" fontId="0" fillId="5" borderId="1" xfId="0" applyFill="1" applyBorder="1"/>
    <xf numFmtId="2" fontId="9" fillId="3" borderId="0" xfId="0" applyNumberFormat="1" applyFont="1" applyFill="1" applyBorder="1"/>
    <xf numFmtId="2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/>
    <xf numFmtId="2" fontId="10" fillId="3" borderId="1" xfId="0" applyNumberFormat="1" applyFont="1" applyFill="1" applyBorder="1"/>
    <xf numFmtId="2" fontId="10" fillId="3" borderId="5" xfId="0" applyNumberFormat="1" applyFont="1" applyFill="1" applyBorder="1"/>
    <xf numFmtId="2" fontId="10" fillId="3" borderId="4" xfId="0" applyNumberFormat="1" applyFont="1" applyFill="1" applyBorder="1"/>
    <xf numFmtId="2" fontId="10" fillId="3" borderId="6" xfId="0" applyNumberFormat="1" applyFont="1" applyFill="1" applyBorder="1"/>
    <xf numFmtId="2" fontId="10" fillId="0" borderId="3" xfId="0" applyNumberFormat="1" applyFont="1" applyBorder="1"/>
    <xf numFmtId="2" fontId="10" fillId="0" borderId="4" xfId="0" applyNumberFormat="1" applyFont="1" applyBorder="1"/>
    <xf numFmtId="2" fontId="10" fillId="3" borderId="0" xfId="0" applyNumberFormat="1" applyFont="1" applyFill="1" applyBorder="1"/>
    <xf numFmtId="2" fontId="10" fillId="0" borderId="1" xfId="0" applyNumberFormat="1" applyFont="1" applyBorder="1"/>
    <xf numFmtId="2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/>
    <xf numFmtId="2" fontId="9" fillId="3" borderId="1" xfId="0" applyNumberFormat="1" applyFont="1" applyFill="1" applyBorder="1"/>
    <xf numFmtId="2" fontId="9" fillId="3" borderId="5" xfId="0" applyNumberFormat="1" applyFont="1" applyFill="1" applyBorder="1"/>
    <xf numFmtId="2" fontId="9" fillId="3" borderId="4" xfId="0" applyNumberFormat="1" applyFont="1" applyFill="1" applyBorder="1"/>
    <xf numFmtId="2" fontId="9" fillId="3" borderId="6" xfId="0" applyNumberFormat="1" applyFont="1" applyFill="1" applyBorder="1"/>
    <xf numFmtId="2" fontId="9" fillId="0" borderId="3" xfId="0" applyNumberFormat="1" applyFont="1" applyBorder="1"/>
    <xf numFmtId="2" fontId="9" fillId="0" borderId="4" xfId="0" applyNumberFormat="1" applyFont="1" applyBorder="1"/>
    <xf numFmtId="2" fontId="9" fillId="0" borderId="1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/>
    </xf>
    <xf numFmtId="2" fontId="11" fillId="0" borderId="3" xfId="0" applyNumberFormat="1" applyFont="1" applyBorder="1" applyAlignment="1">
      <alignment horizontal="left" vertical="center"/>
    </xf>
    <xf numFmtId="2" fontId="11" fillId="3" borderId="0" xfId="0" applyNumberFormat="1" applyFont="1" applyFill="1" applyBorder="1" applyAlignment="1">
      <alignment horizontal="left" vertical="center"/>
    </xf>
    <xf numFmtId="2" fontId="5" fillId="5" borderId="5" xfId="0" applyNumberFormat="1" applyFont="1" applyFill="1" applyBorder="1" applyAlignment="1">
      <alignment horizontal="center" vertical="top" wrapText="1"/>
    </xf>
    <xf numFmtId="2" fontId="5" fillId="5" borderId="2" xfId="0" applyNumberFormat="1" applyFont="1" applyFill="1" applyBorder="1" applyAlignment="1">
      <alignment horizontal="center" vertical="top" wrapText="1"/>
    </xf>
    <xf numFmtId="0" fontId="5" fillId="5" borderId="5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2" fontId="5" fillId="6" borderId="4" xfId="0" applyNumberFormat="1" applyFont="1" applyFill="1" applyBorder="1" applyAlignment="1">
      <alignment horizontal="center" wrapText="1"/>
    </xf>
    <xf numFmtId="2" fontId="5" fillId="6" borderId="3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9"/>
  <sheetViews>
    <sheetView tabSelected="1" zoomScale="85" zoomScaleNormal="85" workbookViewId="0">
      <selection activeCell="A125" sqref="A125:XFD132"/>
    </sheetView>
  </sheetViews>
  <sheetFormatPr defaultRowHeight="15" customHeight="1" x14ac:dyDescent="0.25"/>
  <cols>
    <col min="1" max="1" width="4.7109375" style="22" customWidth="1"/>
    <col min="2" max="2" width="7.7109375" style="28" customWidth="1"/>
    <col min="3" max="3" width="42" style="22" customWidth="1"/>
    <col min="4" max="4" width="9.28515625" style="61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38" s="122" customFormat="1" ht="15.75" customHeight="1" x14ac:dyDescent="0.3">
      <c r="A1" s="113"/>
      <c r="B1" s="114" t="s">
        <v>66</v>
      </c>
      <c r="C1" s="115"/>
      <c r="D1" s="115"/>
      <c r="E1" s="115"/>
      <c r="F1" s="115"/>
      <c r="G1" s="116"/>
      <c r="H1" s="115"/>
      <c r="I1" s="115"/>
      <c r="J1" s="115"/>
      <c r="K1" s="115"/>
      <c r="L1" s="115"/>
      <c r="M1" s="117"/>
      <c r="N1" s="118"/>
      <c r="O1" s="118"/>
      <c r="P1" s="118"/>
      <c r="Q1" s="118"/>
      <c r="R1" s="119"/>
      <c r="S1" s="120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19"/>
    </row>
    <row r="2" spans="1:38" s="131" customFormat="1" ht="15.75" customHeight="1" x14ac:dyDescent="0.25">
      <c r="A2" s="123"/>
      <c r="B2" s="124"/>
      <c r="C2" s="125"/>
      <c r="D2" s="125"/>
      <c r="E2" s="125"/>
      <c r="F2" s="125"/>
      <c r="G2" s="126"/>
      <c r="H2" s="125"/>
      <c r="I2" s="125"/>
      <c r="J2" s="125"/>
      <c r="K2" s="125"/>
      <c r="L2" s="125"/>
      <c r="M2" s="127"/>
      <c r="N2" s="128"/>
      <c r="O2" s="128"/>
      <c r="P2" s="128"/>
      <c r="Q2" s="128"/>
      <c r="R2" s="129"/>
      <c r="S2" s="130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29"/>
    </row>
    <row r="3" spans="1:38" s="133" customFormat="1" ht="15.75" customHeight="1" x14ac:dyDescent="0.25">
      <c r="A3" s="132"/>
      <c r="B3" s="133" t="s">
        <v>65</v>
      </c>
      <c r="G3" s="134"/>
      <c r="M3" s="135"/>
      <c r="N3" s="136"/>
      <c r="O3" s="136"/>
      <c r="P3" s="136"/>
      <c r="Q3" s="136"/>
      <c r="R3" s="137"/>
      <c r="S3" s="135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7"/>
    </row>
    <row r="4" spans="1:38" ht="15" customHeight="1" x14ac:dyDescent="0.25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 x14ac:dyDescent="0.25">
      <c r="A5" s="139"/>
      <c r="B5" s="148" t="s">
        <v>19</v>
      </c>
      <c r="C5" s="146" t="s">
        <v>20</v>
      </c>
      <c r="D5" s="141" t="s">
        <v>21</v>
      </c>
      <c r="E5" s="143" t="s">
        <v>22</v>
      </c>
      <c r="F5" s="144"/>
      <c r="G5" s="145"/>
      <c r="H5" s="146" t="s">
        <v>23</v>
      </c>
      <c r="I5" s="143" t="s">
        <v>24</v>
      </c>
      <c r="J5" s="144"/>
      <c r="K5" s="144"/>
      <c r="L5" s="144"/>
      <c r="M5" s="145"/>
      <c r="N5" s="143" t="s">
        <v>25</v>
      </c>
      <c r="O5" s="144"/>
      <c r="P5" s="144"/>
      <c r="Q5" s="144"/>
      <c r="R5" s="145"/>
      <c r="S5" s="111"/>
    </row>
    <row r="6" spans="1:38" ht="30" customHeight="1" x14ac:dyDescent="0.25">
      <c r="A6" s="140"/>
      <c r="B6" s="149"/>
      <c r="C6" s="147"/>
      <c r="D6" s="142"/>
      <c r="E6" s="34" t="s">
        <v>26</v>
      </c>
      <c r="F6" s="34" t="s">
        <v>27</v>
      </c>
      <c r="G6" s="34" t="s">
        <v>28</v>
      </c>
      <c r="H6" s="147"/>
      <c r="I6" s="34" t="s">
        <v>29</v>
      </c>
      <c r="J6" s="34" t="s">
        <v>30</v>
      </c>
      <c r="K6" s="34" t="s">
        <v>31</v>
      </c>
      <c r="L6" s="34" t="s">
        <v>32</v>
      </c>
      <c r="M6" s="34" t="s">
        <v>33</v>
      </c>
      <c r="N6" s="34" t="s">
        <v>34</v>
      </c>
      <c r="O6" s="34" t="s">
        <v>35</v>
      </c>
      <c r="P6" s="34" t="s">
        <v>36</v>
      </c>
      <c r="Q6" s="34" t="s">
        <v>37</v>
      </c>
      <c r="R6" s="65" t="s">
        <v>52</v>
      </c>
      <c r="S6" s="34" t="s">
        <v>53</v>
      </c>
    </row>
    <row r="7" spans="1:38" ht="15" customHeight="1" x14ac:dyDescent="0.25">
      <c r="A7" s="15"/>
      <c r="B7" s="154" t="s">
        <v>64</v>
      </c>
      <c r="C7" s="155"/>
      <c r="D7" s="67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71"/>
    </row>
    <row r="8" spans="1:38" ht="15" customHeight="1" x14ac:dyDescent="0.25">
      <c r="A8" s="17"/>
      <c r="B8" s="1">
        <v>88</v>
      </c>
      <c r="C8" s="1" t="s">
        <v>15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84">
        <v>0.56000000000000005</v>
      </c>
      <c r="S8" s="108">
        <v>0.01</v>
      </c>
    </row>
    <row r="9" spans="1:38" ht="15" customHeight="1" x14ac:dyDescent="0.25">
      <c r="A9" s="19"/>
      <c r="B9" s="1">
        <v>260</v>
      </c>
      <c r="C9" s="1" t="s">
        <v>48</v>
      </c>
      <c r="D9" s="52">
        <v>80</v>
      </c>
      <c r="E9" s="38">
        <v>11.64</v>
      </c>
      <c r="F9" s="38">
        <v>13.43</v>
      </c>
      <c r="G9" s="38">
        <v>2.2999999999999998</v>
      </c>
      <c r="H9" s="38">
        <f>E9*4+F9*9+G9*4</f>
        <v>176.63</v>
      </c>
      <c r="I9" s="38">
        <v>2.4E-2</v>
      </c>
      <c r="J9" s="38">
        <v>0.08</v>
      </c>
      <c r="K9" s="38">
        <v>0.73</v>
      </c>
      <c r="L9" s="38">
        <v>0</v>
      </c>
      <c r="M9" s="84">
        <v>0.3</v>
      </c>
      <c r="N9" s="38">
        <v>17.440000000000001</v>
      </c>
      <c r="O9" s="38">
        <v>123.32</v>
      </c>
      <c r="P9" s="38">
        <v>17.600000000000001</v>
      </c>
      <c r="Q9" s="39">
        <v>2.44</v>
      </c>
      <c r="R9" s="94">
        <v>3.26</v>
      </c>
      <c r="S9" s="108">
        <v>0.03</v>
      </c>
    </row>
    <row r="10" spans="1:38" s="47" customFormat="1" ht="15" customHeight="1" x14ac:dyDescent="0.25">
      <c r="A10" s="20"/>
      <c r="B10" s="2"/>
      <c r="C10" s="1" t="s">
        <v>80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142.80000000000001</v>
      </c>
      <c r="I10" s="21">
        <v>0.06</v>
      </c>
      <c r="J10" s="21">
        <v>0.02</v>
      </c>
      <c r="K10" s="21">
        <v>0</v>
      </c>
      <c r="L10" s="21">
        <v>0</v>
      </c>
      <c r="M10" s="84">
        <f>0.68*0.46</f>
        <v>0.31280000000000002</v>
      </c>
      <c r="N10" s="21">
        <v>26.82</v>
      </c>
      <c r="O10" s="21">
        <v>111.2</v>
      </c>
      <c r="P10" s="21">
        <v>15.99</v>
      </c>
      <c r="Q10" s="21">
        <v>0.57999999999999996</v>
      </c>
      <c r="R10" s="86">
        <v>0</v>
      </c>
      <c r="S10" s="108">
        <v>0</v>
      </c>
    </row>
    <row r="11" spans="1:38" s="99" customFormat="1" ht="15" customHeight="1" x14ac:dyDescent="0.25">
      <c r="A11" s="85"/>
      <c r="B11" s="93">
        <v>392</v>
      </c>
      <c r="C11" s="75" t="s">
        <v>61</v>
      </c>
      <c r="D11" s="102">
        <v>200</v>
      </c>
      <c r="E11" s="88">
        <v>1.1000000000000001</v>
      </c>
      <c r="F11" s="88">
        <v>0.9</v>
      </c>
      <c r="G11" s="88">
        <v>12.56</v>
      </c>
      <c r="H11" s="88">
        <f t="shared" ref="H11" si="0">E11*4+F11*9+G11*4</f>
        <v>62.74</v>
      </c>
      <c r="I11" s="88">
        <v>0</v>
      </c>
      <c r="J11" s="88">
        <v>0</v>
      </c>
      <c r="K11" s="88">
        <v>0.03</v>
      </c>
      <c r="L11" s="88">
        <v>0</v>
      </c>
      <c r="M11" s="98">
        <v>0</v>
      </c>
      <c r="N11" s="88">
        <v>11.1</v>
      </c>
      <c r="O11" s="88">
        <v>2.8</v>
      </c>
      <c r="P11" s="88">
        <v>1.4</v>
      </c>
      <c r="Q11" s="96">
        <v>0.28000000000000003</v>
      </c>
      <c r="R11" s="88">
        <v>0</v>
      </c>
      <c r="S11" s="110">
        <v>0</v>
      </c>
    </row>
    <row r="12" spans="1:38" ht="15" customHeight="1" x14ac:dyDescent="0.25">
      <c r="A12" s="20"/>
      <c r="B12" s="1"/>
      <c r="C12" s="1" t="s">
        <v>5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t="shared" ref="H12:H13" si="1">E12*4+F12*9+G12*4</f>
        <v>141.14999999999998</v>
      </c>
      <c r="I12" s="21">
        <f>0.11*0.6</f>
        <v>6.6000000000000003E-2</v>
      </c>
      <c r="J12" s="21">
        <f>0.03*0.6</f>
        <v>1.7999999999999999E-2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86">
        <v>0</v>
      </c>
      <c r="S12" s="108">
        <v>0</v>
      </c>
    </row>
    <row r="13" spans="1:38" ht="15" customHeight="1" x14ac:dyDescent="0.25">
      <c r="A13" s="20"/>
      <c r="B13" s="1"/>
      <c r="C13" s="1" t="s">
        <v>78</v>
      </c>
      <c r="D13" s="52">
        <v>20</v>
      </c>
      <c r="E13" s="38">
        <v>1.33</v>
      </c>
      <c r="F13" s="38">
        <v>0.24</v>
      </c>
      <c r="G13" s="38">
        <v>8.3699999999999992</v>
      </c>
      <c r="H13" s="38">
        <f t="shared" si="1"/>
        <v>40.959999999999994</v>
      </c>
      <c r="I13" s="38">
        <v>0.11</v>
      </c>
      <c r="J13" s="38">
        <v>7.0000000000000007E-2</v>
      </c>
      <c r="K13" s="38">
        <v>0.14000000000000001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94">
        <v>0</v>
      </c>
      <c r="S13" s="108">
        <v>0.02</v>
      </c>
    </row>
    <row r="14" spans="1:38" ht="15" customHeight="1" x14ac:dyDescent="0.25">
      <c r="A14" s="20"/>
      <c r="B14" s="1"/>
      <c r="C14" s="1" t="s">
        <v>81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86">
        <v>0.09</v>
      </c>
      <c r="S14" s="108">
        <v>0</v>
      </c>
    </row>
    <row r="15" spans="1:38" ht="15" customHeight="1" x14ac:dyDescent="0.25">
      <c r="A15" s="20"/>
      <c r="B15" s="1"/>
      <c r="C15" s="72" t="s">
        <v>76</v>
      </c>
      <c r="D15" s="73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1.4999999999999999E-2</v>
      </c>
      <c r="J15" s="21">
        <v>1.4999999999999999E-2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86">
        <v>0</v>
      </c>
      <c r="S15" s="108">
        <v>0</v>
      </c>
    </row>
    <row r="16" spans="1:38" ht="15" customHeight="1" x14ac:dyDescent="0.25">
      <c r="B16" s="3"/>
      <c r="C16" s="4" t="s">
        <v>0</v>
      </c>
      <c r="D16" s="54">
        <f t="shared" ref="D16:S16" si="2">SUM(D8:D15)</f>
        <v>1030</v>
      </c>
      <c r="E16" s="24">
        <f t="shared" si="2"/>
        <v>24.92</v>
      </c>
      <c r="F16" s="87">
        <f t="shared" si="2"/>
        <v>25.349999999999998</v>
      </c>
      <c r="G16" s="87">
        <f t="shared" si="2"/>
        <v>107.97000000000001</v>
      </c>
      <c r="H16" s="87">
        <f t="shared" si="2"/>
        <v>759.71</v>
      </c>
      <c r="I16" s="87">
        <f t="shared" si="2"/>
        <v>0.36499999999999999</v>
      </c>
      <c r="J16" s="87">
        <f t="shared" si="2"/>
        <v>0.313</v>
      </c>
      <c r="K16" s="87">
        <f t="shared" si="2"/>
        <v>31.68</v>
      </c>
      <c r="L16" s="87">
        <f t="shared" si="2"/>
        <v>0</v>
      </c>
      <c r="M16" s="87">
        <f t="shared" si="2"/>
        <v>3.3528000000000002</v>
      </c>
      <c r="N16" s="87">
        <f t="shared" si="2"/>
        <v>186.26</v>
      </c>
      <c r="O16" s="87">
        <f t="shared" si="2"/>
        <v>410.77</v>
      </c>
      <c r="P16" s="87">
        <f t="shared" si="2"/>
        <v>95.12</v>
      </c>
      <c r="Q16" s="87">
        <f t="shared" si="2"/>
        <v>8.7099999999999991</v>
      </c>
      <c r="R16" s="87">
        <f t="shared" si="2"/>
        <v>3.9099999999999997</v>
      </c>
      <c r="S16" s="87">
        <f t="shared" si="2"/>
        <v>0.06</v>
      </c>
    </row>
    <row r="17" spans="1:19" ht="15" customHeight="1" x14ac:dyDescent="0.25">
      <c r="C17" s="25"/>
      <c r="D17" s="56"/>
      <c r="E17" s="18"/>
      <c r="F17" s="18"/>
      <c r="G17" s="18"/>
      <c r="R17" s="84"/>
      <c r="S17" s="108"/>
    </row>
    <row r="18" spans="1:19" ht="15" customHeight="1" x14ac:dyDescent="0.25">
      <c r="A18" s="68"/>
      <c r="B18" s="152" t="s">
        <v>67</v>
      </c>
      <c r="C18" s="153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107"/>
      <c r="S18" s="109"/>
    </row>
    <row r="19" spans="1:19" ht="15" customHeight="1" x14ac:dyDescent="0.25">
      <c r="A19" s="20"/>
      <c r="B19" s="12"/>
      <c r="C19" s="1" t="s">
        <v>77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86">
        <v>0.12</v>
      </c>
      <c r="S19" s="108">
        <v>0</v>
      </c>
    </row>
    <row r="20" spans="1:19" ht="15" customHeight="1" x14ac:dyDescent="0.25">
      <c r="A20" s="20"/>
      <c r="B20" s="1">
        <v>98</v>
      </c>
      <c r="C20" s="1" t="s">
        <v>4</v>
      </c>
      <c r="D20" s="52">
        <v>250</v>
      </c>
      <c r="E20" s="38">
        <v>1.48</v>
      </c>
      <c r="F20" s="38">
        <v>4.92</v>
      </c>
      <c r="G20" s="38">
        <v>6.09</v>
      </c>
      <c r="H20" s="21">
        <f t="shared" ref="H20:H25" si="3">E20*4+F20*9+G20*4</f>
        <v>74.56</v>
      </c>
      <c r="I20" s="38">
        <v>0.04</v>
      </c>
      <c r="J20" s="38">
        <v>0.03</v>
      </c>
      <c r="K20" s="38">
        <v>9.8800000000000008</v>
      </c>
      <c r="L20" s="38">
        <v>0</v>
      </c>
      <c r="M20" s="38">
        <v>0.6</v>
      </c>
      <c r="N20" s="38">
        <v>35.880000000000003</v>
      </c>
      <c r="O20" s="38">
        <v>33.630000000000003</v>
      </c>
      <c r="P20" s="38">
        <v>14.18</v>
      </c>
      <c r="Q20" s="39">
        <v>0.57999999999999996</v>
      </c>
      <c r="R20" s="94">
        <v>0.85</v>
      </c>
      <c r="S20" s="108">
        <v>0.03</v>
      </c>
    </row>
    <row r="21" spans="1:19" ht="15" customHeight="1" x14ac:dyDescent="0.25">
      <c r="A21" s="20"/>
      <c r="B21" s="1">
        <v>227</v>
      </c>
      <c r="C21" s="1" t="s">
        <v>55</v>
      </c>
      <c r="D21" s="52">
        <v>70</v>
      </c>
      <c r="E21" s="21">
        <v>12.27</v>
      </c>
      <c r="F21" s="21">
        <v>5.32</v>
      </c>
      <c r="G21" s="21">
        <v>0.56999999999999995</v>
      </c>
      <c r="H21" s="21">
        <f t="shared" si="3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86">
        <v>0.26</v>
      </c>
      <c r="S21" s="108">
        <v>0.17</v>
      </c>
    </row>
    <row r="22" spans="1:19" ht="15" customHeight="1" x14ac:dyDescent="0.25">
      <c r="A22" s="20"/>
      <c r="B22" s="1">
        <v>312</v>
      </c>
      <c r="C22" s="1" t="s">
        <v>6</v>
      </c>
      <c r="D22" s="52">
        <v>150</v>
      </c>
      <c r="E22" s="18">
        <v>3.07</v>
      </c>
      <c r="F22" s="18">
        <v>4.8</v>
      </c>
      <c r="G22" s="18">
        <v>20.440000000000001</v>
      </c>
      <c r="H22" s="21">
        <f t="shared" si="3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84">
        <v>0.45</v>
      </c>
      <c r="S22" s="108">
        <v>7.0000000000000001E-3</v>
      </c>
    </row>
    <row r="23" spans="1:19" ht="15" customHeight="1" x14ac:dyDescent="0.25">
      <c r="A23" s="20"/>
      <c r="B23" s="1">
        <v>349</v>
      </c>
      <c r="C23" s="1" t="s">
        <v>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3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32.479999999999997</v>
      </c>
      <c r="O23" s="38">
        <v>23.44</v>
      </c>
      <c r="P23" s="38">
        <v>17.46</v>
      </c>
      <c r="Q23" s="39">
        <v>0.69</v>
      </c>
      <c r="R23" s="94">
        <v>0</v>
      </c>
      <c r="S23" s="108">
        <v>0</v>
      </c>
    </row>
    <row r="24" spans="1:19" ht="15.75" customHeight="1" x14ac:dyDescent="0.25">
      <c r="A24" s="20"/>
      <c r="B24" s="1"/>
      <c r="C24" s="1" t="s">
        <v>5</v>
      </c>
      <c r="D24" s="52">
        <v>40</v>
      </c>
      <c r="E24" s="21">
        <v>2.7</v>
      </c>
      <c r="F24" s="21">
        <v>0.34</v>
      </c>
      <c r="G24" s="21">
        <v>20.059999999999999</v>
      </c>
      <c r="H24" s="21">
        <f t="shared" si="3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86">
        <v>0</v>
      </c>
      <c r="S24" s="108">
        <v>0</v>
      </c>
    </row>
    <row r="25" spans="1:19" ht="15" customHeight="1" x14ac:dyDescent="0.25">
      <c r="A25" s="20"/>
      <c r="B25" s="1"/>
      <c r="C25" s="1" t="s">
        <v>78</v>
      </c>
      <c r="D25" s="52">
        <v>40</v>
      </c>
      <c r="E25" s="18">
        <v>2.66</v>
      </c>
      <c r="F25" s="18">
        <v>0.48</v>
      </c>
      <c r="G25" s="18">
        <v>16.739999999999998</v>
      </c>
      <c r="H25" s="21">
        <f t="shared" si="3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84">
        <v>0</v>
      </c>
      <c r="S25" s="108">
        <v>0.04</v>
      </c>
    </row>
    <row r="26" spans="1:19" ht="15" customHeight="1" x14ac:dyDescent="0.25">
      <c r="B26" s="1"/>
      <c r="C26" s="1" t="s">
        <v>79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88">
        <v>0</v>
      </c>
      <c r="S26" s="108">
        <v>0</v>
      </c>
    </row>
    <row r="27" spans="1:19" ht="15" customHeight="1" x14ac:dyDescent="0.25">
      <c r="B27" s="23"/>
      <c r="C27" s="30" t="s">
        <v>0</v>
      </c>
      <c r="D27" s="59">
        <f t="shared" ref="D27:S27" si="4">SUM(D19:D26)</f>
        <v>1010</v>
      </c>
      <c r="E27" s="24">
        <f t="shared" si="4"/>
        <v>29.06</v>
      </c>
      <c r="F27" s="24">
        <f t="shared" si="4"/>
        <v>21.01</v>
      </c>
      <c r="G27" s="24">
        <f t="shared" si="4"/>
        <v>106.64999999999999</v>
      </c>
      <c r="H27" s="24">
        <f t="shared" si="4"/>
        <v>732.33</v>
      </c>
      <c r="I27" s="24">
        <f t="shared" si="4"/>
        <v>0.60399999999999998</v>
      </c>
      <c r="J27" s="24">
        <f t="shared" si="4"/>
        <v>0.69199999999999995</v>
      </c>
      <c r="K27" s="24">
        <f t="shared" si="4"/>
        <v>35.79</v>
      </c>
      <c r="L27" s="24">
        <f t="shared" si="4"/>
        <v>0.71</v>
      </c>
      <c r="M27" s="24">
        <f t="shared" si="4"/>
        <v>2.8</v>
      </c>
      <c r="N27" s="24">
        <f t="shared" si="4"/>
        <v>442.23</v>
      </c>
      <c r="O27" s="24">
        <f t="shared" si="4"/>
        <v>571.66000000000008</v>
      </c>
      <c r="P27" s="24">
        <f t="shared" si="4"/>
        <v>142.82999999999998</v>
      </c>
      <c r="Q27" s="24">
        <f t="shared" si="4"/>
        <v>5.5579999999999998</v>
      </c>
      <c r="R27" s="87">
        <f t="shared" si="4"/>
        <v>1.68</v>
      </c>
      <c r="S27" s="87">
        <f t="shared" si="4"/>
        <v>0.24700000000000003</v>
      </c>
    </row>
    <row r="28" spans="1:19" ht="15" customHeight="1" x14ac:dyDescent="0.25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89"/>
      <c r="S28" s="89"/>
    </row>
    <row r="29" spans="1:19" ht="15" customHeight="1" x14ac:dyDescent="0.25">
      <c r="C29" s="25"/>
      <c r="D29" s="56"/>
      <c r="E29" s="18"/>
      <c r="F29" s="18"/>
      <c r="G29" s="18"/>
      <c r="R29" s="84"/>
      <c r="S29" s="108"/>
    </row>
    <row r="30" spans="1:19" ht="15" customHeight="1" x14ac:dyDescent="0.25">
      <c r="A30" s="29"/>
      <c r="B30" s="150" t="s">
        <v>68</v>
      </c>
      <c r="C30" s="151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83"/>
      <c r="S30" s="83"/>
    </row>
    <row r="31" spans="1:19" ht="15" customHeight="1" x14ac:dyDescent="0.25">
      <c r="B31" s="7">
        <v>104</v>
      </c>
      <c r="C31" s="8" t="s">
        <v>43</v>
      </c>
      <c r="D31" s="80" t="s">
        <v>93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1.1499999999999999</v>
      </c>
      <c r="R31" s="84">
        <v>1.25</v>
      </c>
      <c r="S31" s="108">
        <v>7.0000000000000007E-2</v>
      </c>
    </row>
    <row r="32" spans="1:19" ht="15" customHeight="1" x14ac:dyDescent="0.25">
      <c r="A32" s="20"/>
      <c r="B32" s="5">
        <v>223</v>
      </c>
      <c r="C32" s="5" t="s">
        <v>1</v>
      </c>
      <c r="D32" s="58">
        <v>185</v>
      </c>
      <c r="E32" s="42">
        <v>20.87</v>
      </c>
      <c r="F32" s="42">
        <v>14.36</v>
      </c>
      <c r="G32" s="42">
        <v>32.35</v>
      </c>
      <c r="H32" s="18">
        <f t="shared" ref="H32:H37" si="5">E32*4+F32*9+G32*4</f>
        <v>342.12</v>
      </c>
      <c r="I32" s="42">
        <v>7.0000000000000007E-2</v>
      </c>
      <c r="J32" s="42">
        <v>0.31</v>
      </c>
      <c r="K32" s="42">
        <v>0.94</v>
      </c>
      <c r="L32" s="42">
        <v>0.88</v>
      </c>
      <c r="M32" s="94">
        <v>0.4</v>
      </c>
      <c r="N32" s="42">
        <v>184.9</v>
      </c>
      <c r="O32" s="42">
        <v>256.20999999999998</v>
      </c>
      <c r="P32" s="42">
        <v>29.3</v>
      </c>
      <c r="Q32" s="42">
        <v>1.34</v>
      </c>
      <c r="R32" s="98">
        <v>1.08</v>
      </c>
      <c r="S32" s="108">
        <v>0.06</v>
      </c>
    </row>
    <row r="33" spans="1:19" s="47" customFormat="1" ht="15" customHeight="1" x14ac:dyDescent="0.25">
      <c r="A33" s="20"/>
      <c r="B33" s="5"/>
      <c r="C33" s="1" t="s">
        <v>51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5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94">
        <v>0</v>
      </c>
      <c r="N33" s="18">
        <f>9.55+0.3</f>
        <v>9.8500000000000014</v>
      </c>
      <c r="O33" s="18">
        <v>7.95</v>
      </c>
      <c r="P33" s="18">
        <v>1.84</v>
      </c>
      <c r="Q33" s="37">
        <f>0.07+0.03</f>
        <v>0.1</v>
      </c>
      <c r="R33" s="84">
        <v>0.08</v>
      </c>
      <c r="S33" s="110">
        <v>0.02</v>
      </c>
    </row>
    <row r="34" spans="1:19" ht="15" customHeight="1" x14ac:dyDescent="0.25">
      <c r="A34" s="20"/>
      <c r="B34" s="5"/>
      <c r="C34" s="6" t="s">
        <v>54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5"/>
        <v>119.14</v>
      </c>
      <c r="I34" s="42">
        <v>1.4E-2</v>
      </c>
      <c r="J34" s="42">
        <v>1.7999999999999999E-2</v>
      </c>
      <c r="K34" s="42">
        <v>27.6</v>
      </c>
      <c r="L34" s="42">
        <v>0</v>
      </c>
      <c r="M34" s="42">
        <v>0</v>
      </c>
      <c r="N34" s="42">
        <v>23.7</v>
      </c>
      <c r="O34" s="42">
        <v>18.399999999999999</v>
      </c>
      <c r="P34" s="42">
        <v>13.4</v>
      </c>
      <c r="Q34" s="42">
        <v>0.71199999999999997</v>
      </c>
      <c r="R34" s="98">
        <v>0.01</v>
      </c>
      <c r="S34" s="108">
        <v>0</v>
      </c>
    </row>
    <row r="35" spans="1:19" ht="15" customHeight="1" x14ac:dyDescent="0.25">
      <c r="A35" s="20"/>
      <c r="B35" s="5"/>
      <c r="C35" s="1" t="s">
        <v>5</v>
      </c>
      <c r="D35" s="58">
        <v>40</v>
      </c>
      <c r="E35" s="41">
        <v>2.7</v>
      </c>
      <c r="F35" s="41">
        <v>0.34</v>
      </c>
      <c r="G35" s="41">
        <v>20.059999999999999</v>
      </c>
      <c r="H35" s="18">
        <f t="shared" si="5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97">
        <v>0</v>
      </c>
      <c r="S35" s="108">
        <v>0</v>
      </c>
    </row>
    <row r="36" spans="1:19" ht="15" customHeight="1" x14ac:dyDescent="0.25">
      <c r="A36" s="20"/>
      <c r="B36" s="1"/>
      <c r="C36" s="1" t="s">
        <v>78</v>
      </c>
      <c r="D36" s="52">
        <v>40</v>
      </c>
      <c r="E36" s="18">
        <v>2.66</v>
      </c>
      <c r="F36" s="18">
        <v>0.48</v>
      </c>
      <c r="G36" s="18">
        <v>16.739999999999998</v>
      </c>
      <c r="H36" s="18">
        <f t="shared" si="5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84">
        <v>0</v>
      </c>
      <c r="S36" s="108">
        <v>0.04</v>
      </c>
    </row>
    <row r="37" spans="1:19" s="74" customFormat="1" ht="15" customHeight="1" x14ac:dyDescent="0.25">
      <c r="A37" s="85"/>
      <c r="B37" s="75"/>
      <c r="C37" s="75" t="s">
        <v>91</v>
      </c>
      <c r="D37" s="102">
        <v>180</v>
      </c>
      <c r="E37" s="84">
        <v>4.37</v>
      </c>
      <c r="F37" s="84">
        <f>2.7*1.8</f>
        <v>4.8600000000000003</v>
      </c>
      <c r="G37" s="84">
        <v>7.1749999999999998</v>
      </c>
      <c r="H37" s="84">
        <f t="shared" si="5"/>
        <v>89.92</v>
      </c>
      <c r="I37" s="84">
        <v>3.5000000000000003E-2</v>
      </c>
      <c r="J37" s="84">
        <v>0.245</v>
      </c>
      <c r="K37" s="84">
        <v>0.52</v>
      </c>
      <c r="L37" s="84">
        <v>0.35</v>
      </c>
      <c r="M37" s="84">
        <v>0</v>
      </c>
      <c r="N37" s="84">
        <v>217</v>
      </c>
      <c r="O37" s="84">
        <v>57.96</v>
      </c>
      <c r="P37" s="84">
        <v>24.5</v>
      </c>
      <c r="Q37" s="84">
        <v>0.17499999999999999</v>
      </c>
      <c r="R37" s="84">
        <v>0.7</v>
      </c>
      <c r="S37" s="108">
        <v>0</v>
      </c>
    </row>
    <row r="38" spans="1:19" ht="15" customHeight="1" x14ac:dyDescent="0.25">
      <c r="B38" s="23"/>
      <c r="C38" s="30" t="s">
        <v>0</v>
      </c>
      <c r="D38" s="59">
        <f>SUM(D31:D37)+270</f>
        <v>950</v>
      </c>
      <c r="E38" s="24">
        <f t="shared" ref="E38:S38" si="6">SUM(E31:E37)</f>
        <v>37.79</v>
      </c>
      <c r="F38" s="24">
        <f t="shared" si="6"/>
        <v>27.49</v>
      </c>
      <c r="G38" s="24">
        <f t="shared" si="6"/>
        <v>132.755</v>
      </c>
      <c r="H38" s="24">
        <f t="shared" si="6"/>
        <v>929.58999999999992</v>
      </c>
      <c r="I38" s="24">
        <f t="shared" si="6"/>
        <v>0.50900000000000001</v>
      </c>
      <c r="J38" s="24">
        <f t="shared" si="6"/>
        <v>0.80300000000000005</v>
      </c>
      <c r="K38" s="24">
        <f t="shared" si="6"/>
        <v>40.420000000000009</v>
      </c>
      <c r="L38" s="24">
        <f t="shared" si="6"/>
        <v>1.24</v>
      </c>
      <c r="M38" s="24">
        <f t="shared" si="6"/>
        <v>1.56</v>
      </c>
      <c r="N38" s="24">
        <f t="shared" si="6"/>
        <v>524.25</v>
      </c>
      <c r="O38" s="24">
        <f t="shared" si="6"/>
        <v>526.2399999999999</v>
      </c>
      <c r="P38" s="24">
        <f t="shared" si="6"/>
        <v>132.24</v>
      </c>
      <c r="Q38" s="24">
        <f t="shared" si="6"/>
        <v>5.8769999999999998</v>
      </c>
      <c r="R38" s="87">
        <f t="shared" si="6"/>
        <v>3.12</v>
      </c>
      <c r="S38" s="87">
        <f t="shared" si="6"/>
        <v>0.19</v>
      </c>
    </row>
    <row r="39" spans="1:19" s="46" customFormat="1" ht="15" customHeight="1" x14ac:dyDescent="0.25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1"/>
      <c r="S39" s="101"/>
    </row>
    <row r="40" spans="1:19" ht="15" customHeight="1" x14ac:dyDescent="0.25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90"/>
      <c r="S40" s="108"/>
    </row>
    <row r="41" spans="1:19" ht="15" customHeight="1" x14ac:dyDescent="0.25">
      <c r="A41" s="29"/>
      <c r="B41" s="150" t="s">
        <v>69</v>
      </c>
      <c r="C41" s="151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83"/>
      <c r="S41" s="83"/>
    </row>
    <row r="42" spans="1:19" ht="15" customHeight="1" x14ac:dyDescent="0.25">
      <c r="B42" s="1">
        <v>96</v>
      </c>
      <c r="C42" s="6" t="s">
        <v>9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88">
        <v>0.47</v>
      </c>
      <c r="S42" s="108">
        <v>0.05</v>
      </c>
    </row>
    <row r="43" spans="1:19" ht="15" customHeight="1" x14ac:dyDescent="0.25">
      <c r="A43" s="20"/>
      <c r="B43" s="93"/>
      <c r="C43" s="1" t="s">
        <v>40</v>
      </c>
      <c r="D43" s="1">
        <v>85</v>
      </c>
      <c r="E43" s="42">
        <v>19.3</v>
      </c>
      <c r="F43" s="42">
        <v>16</v>
      </c>
      <c r="G43" s="42">
        <v>0.06</v>
      </c>
      <c r="H43" s="25">
        <f t="shared" ref="H43:H48" si="7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88">
        <v>0.3</v>
      </c>
      <c r="N43" s="42">
        <v>43.65</v>
      </c>
      <c r="O43" s="42">
        <v>149.58000000000001</v>
      </c>
      <c r="P43" s="42">
        <v>19.25</v>
      </c>
      <c r="Q43" s="42">
        <v>1.71</v>
      </c>
      <c r="R43" s="98">
        <v>0</v>
      </c>
      <c r="S43" s="108">
        <v>0</v>
      </c>
    </row>
    <row r="44" spans="1:19" ht="15" customHeight="1" x14ac:dyDescent="0.25">
      <c r="A44" s="20"/>
      <c r="B44" s="5">
        <v>143</v>
      </c>
      <c r="C44" s="5" t="s">
        <v>11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7"/>
        <v>173.85</v>
      </c>
      <c r="I44" s="38">
        <v>7.0000000000000007E-2</v>
      </c>
      <c r="J44" s="38">
        <v>7.0000000000000007E-2</v>
      </c>
      <c r="K44" s="38">
        <v>15.49</v>
      </c>
      <c r="L44" s="38">
        <v>0.56999999999999995</v>
      </c>
      <c r="M44" s="88">
        <v>0</v>
      </c>
      <c r="N44" s="38">
        <v>46</v>
      </c>
      <c r="O44" s="38">
        <v>55.71</v>
      </c>
      <c r="P44" s="38">
        <v>20.13</v>
      </c>
      <c r="Q44" s="39">
        <v>0.74</v>
      </c>
      <c r="R44" s="94">
        <v>0.35</v>
      </c>
      <c r="S44" s="108">
        <v>0.02</v>
      </c>
    </row>
    <row r="45" spans="1:19" ht="15" customHeight="1" x14ac:dyDescent="0.25">
      <c r="A45" s="20"/>
      <c r="B45" s="1">
        <v>397</v>
      </c>
      <c r="C45" s="1" t="s">
        <v>39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7"/>
        <v>111.38</v>
      </c>
      <c r="I45" s="38">
        <v>0.01</v>
      </c>
      <c r="J45" s="38" t="s">
        <v>56</v>
      </c>
      <c r="K45" s="38">
        <v>2.0699999999999998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94">
        <v>7.0000000000000007E-2</v>
      </c>
      <c r="S45" s="108">
        <v>0.01</v>
      </c>
    </row>
    <row r="46" spans="1:19" ht="15" customHeight="1" x14ac:dyDescent="0.25">
      <c r="A46" s="20"/>
      <c r="B46" s="5"/>
      <c r="C46" s="1" t="s">
        <v>5</v>
      </c>
      <c r="D46" s="58">
        <v>40</v>
      </c>
      <c r="E46" s="41">
        <v>2.7</v>
      </c>
      <c r="F46" s="41">
        <v>0.34</v>
      </c>
      <c r="G46" s="41">
        <v>20.059999999999999</v>
      </c>
      <c r="H46" s="25">
        <f t="shared" si="7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97">
        <v>0</v>
      </c>
      <c r="S46" s="108">
        <v>0</v>
      </c>
    </row>
    <row r="47" spans="1:19" ht="15" customHeight="1" x14ac:dyDescent="0.25">
      <c r="A47" s="20"/>
      <c r="B47" s="1"/>
      <c r="C47" s="1" t="s">
        <v>78</v>
      </c>
      <c r="D47" s="52">
        <v>20</v>
      </c>
      <c r="E47" s="38">
        <v>1.33</v>
      </c>
      <c r="F47" s="38">
        <v>0.24</v>
      </c>
      <c r="G47" s="38">
        <v>8.3699999999999992</v>
      </c>
      <c r="H47" s="25">
        <f t="shared" si="7"/>
        <v>40.959999999999994</v>
      </c>
      <c r="I47" s="38">
        <v>0.11</v>
      </c>
      <c r="J47" s="38">
        <v>7.0000000000000007E-2</v>
      </c>
      <c r="K47" s="38">
        <v>0.14000000000000001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94">
        <v>0</v>
      </c>
      <c r="S47" s="108">
        <v>0.2</v>
      </c>
    </row>
    <row r="48" spans="1:19" ht="15" customHeight="1" x14ac:dyDescent="0.25">
      <c r="A48" s="20"/>
      <c r="B48" s="1"/>
      <c r="C48" s="1" t="s">
        <v>82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7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7">
        <v>0.5</v>
      </c>
      <c r="R48" s="84">
        <v>0.09</v>
      </c>
      <c r="S48" s="108">
        <v>0</v>
      </c>
    </row>
    <row r="49" spans="1:19" s="74" customFormat="1" ht="15" customHeight="1" x14ac:dyDescent="0.25">
      <c r="A49" s="22"/>
      <c r="B49" s="75"/>
      <c r="C49" s="75" t="s">
        <v>79</v>
      </c>
      <c r="D49" s="63">
        <v>200</v>
      </c>
      <c r="E49" s="88">
        <v>5.8</v>
      </c>
      <c r="F49" s="88">
        <v>5</v>
      </c>
      <c r="G49" s="88">
        <v>9.6</v>
      </c>
      <c r="H49" s="88">
        <v>107</v>
      </c>
      <c r="I49" s="88">
        <v>0.08</v>
      </c>
      <c r="J49" s="88">
        <v>0.3</v>
      </c>
      <c r="K49" s="88">
        <v>2.6</v>
      </c>
      <c r="L49" s="88">
        <v>0.4</v>
      </c>
      <c r="M49" s="88">
        <v>0</v>
      </c>
      <c r="N49" s="88">
        <v>240</v>
      </c>
      <c r="O49" s="88">
        <v>180</v>
      </c>
      <c r="P49" s="88">
        <v>28</v>
      </c>
      <c r="Q49" s="96">
        <v>0.2</v>
      </c>
      <c r="R49" s="88">
        <v>0</v>
      </c>
      <c r="S49" s="108">
        <v>0</v>
      </c>
    </row>
    <row r="50" spans="1:19" ht="15" customHeight="1" x14ac:dyDescent="0.25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88"/>
      <c r="S50" s="108"/>
    </row>
    <row r="51" spans="1:19" ht="15" customHeight="1" x14ac:dyDescent="0.25">
      <c r="B51" s="23"/>
      <c r="C51" s="30" t="s">
        <v>0</v>
      </c>
      <c r="D51" s="59">
        <f>SUM(D42:D50)</f>
        <v>1025</v>
      </c>
      <c r="E51" s="59">
        <f t="shared" ref="E51:S51" si="8">SUM(E42:E50)</f>
        <v>33.96</v>
      </c>
      <c r="F51" s="59">
        <f t="shared" si="8"/>
        <v>40.88000000000001</v>
      </c>
      <c r="G51" s="59">
        <f t="shared" si="8"/>
        <v>101.05</v>
      </c>
      <c r="H51" s="59">
        <f t="shared" si="8"/>
        <v>908.36000000000013</v>
      </c>
      <c r="I51" s="59">
        <f t="shared" si="8"/>
        <v>0.5</v>
      </c>
      <c r="J51" s="59">
        <f t="shared" si="8"/>
        <v>0.66</v>
      </c>
      <c r="K51" s="59">
        <f t="shared" si="8"/>
        <v>35.760000000000005</v>
      </c>
      <c r="L51" s="59">
        <f t="shared" si="8"/>
        <v>1.87</v>
      </c>
      <c r="M51" s="59">
        <f t="shared" si="8"/>
        <v>1.6800000000000002</v>
      </c>
      <c r="N51" s="59">
        <f t="shared" si="8"/>
        <v>433.55</v>
      </c>
      <c r="O51" s="59">
        <f t="shared" si="8"/>
        <v>537.29999999999995</v>
      </c>
      <c r="P51" s="59">
        <f t="shared" si="8"/>
        <v>132.84</v>
      </c>
      <c r="Q51" s="59">
        <f t="shared" si="8"/>
        <v>6.39</v>
      </c>
      <c r="R51" s="59">
        <f t="shared" si="8"/>
        <v>0.97999999999999987</v>
      </c>
      <c r="S51" s="59">
        <f t="shared" si="8"/>
        <v>0.28000000000000003</v>
      </c>
    </row>
    <row r="52" spans="1:19" ht="15" customHeight="1" x14ac:dyDescent="0.25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9"/>
      <c r="S52" s="89"/>
    </row>
    <row r="53" spans="1:19" ht="15" customHeight="1" x14ac:dyDescent="0.25">
      <c r="R53" s="84"/>
      <c r="S53" s="108"/>
    </row>
    <row r="54" spans="1:19" ht="15" customHeight="1" x14ac:dyDescent="0.25">
      <c r="A54" s="29"/>
      <c r="B54" s="150" t="s">
        <v>70</v>
      </c>
      <c r="C54" s="151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83"/>
      <c r="S54" s="83"/>
    </row>
    <row r="55" spans="1:19" ht="15" customHeight="1" x14ac:dyDescent="0.25">
      <c r="A55" s="20"/>
      <c r="B55" s="5">
        <v>84</v>
      </c>
      <c r="C55" s="5" t="s">
        <v>7</v>
      </c>
      <c r="D55" s="58">
        <v>250</v>
      </c>
      <c r="E55" s="42">
        <v>3.56</v>
      </c>
      <c r="F55" s="42">
        <v>5.12</v>
      </c>
      <c r="G55" s="42">
        <v>14.17</v>
      </c>
      <c r="H55" s="21">
        <f t="shared" ref="H55:H61" si="9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34.450000000000003</v>
      </c>
      <c r="Q55" s="43">
        <v>1.73</v>
      </c>
      <c r="R55" s="98">
        <v>0.32500000000000001</v>
      </c>
      <c r="S55" s="108">
        <v>0.02</v>
      </c>
    </row>
    <row r="56" spans="1:19" ht="15" customHeight="1" x14ac:dyDescent="0.25">
      <c r="A56" s="20"/>
      <c r="B56" s="9">
        <v>229</v>
      </c>
      <c r="C56" s="6" t="s">
        <v>10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9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98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94">
        <v>1.04</v>
      </c>
      <c r="S56" s="108">
        <v>0.48</v>
      </c>
    </row>
    <row r="57" spans="1:19" s="99" customFormat="1" ht="15" customHeight="1" x14ac:dyDescent="0.25">
      <c r="A57" s="85"/>
      <c r="B57" s="93">
        <v>392</v>
      </c>
      <c r="C57" s="75" t="s">
        <v>61</v>
      </c>
      <c r="D57" s="102">
        <v>200</v>
      </c>
      <c r="E57" s="88">
        <v>1.1000000000000001</v>
      </c>
      <c r="F57" s="88">
        <v>0.9</v>
      </c>
      <c r="G57" s="88">
        <v>12.56</v>
      </c>
      <c r="H57" s="88">
        <f t="shared" si="9"/>
        <v>62.74</v>
      </c>
      <c r="I57" s="88">
        <v>0</v>
      </c>
      <c r="J57" s="88">
        <v>0</v>
      </c>
      <c r="K57" s="88">
        <v>0.03</v>
      </c>
      <c r="L57" s="88">
        <v>0</v>
      </c>
      <c r="M57" s="98">
        <v>0</v>
      </c>
      <c r="N57" s="88">
        <v>11.1</v>
      </c>
      <c r="O57" s="88">
        <v>2.8</v>
      </c>
      <c r="P57" s="88">
        <v>1.4</v>
      </c>
      <c r="Q57" s="96">
        <v>0.28000000000000003</v>
      </c>
      <c r="R57" s="88">
        <v>0</v>
      </c>
      <c r="S57" s="110">
        <v>0</v>
      </c>
    </row>
    <row r="58" spans="1:19" ht="15" customHeight="1" x14ac:dyDescent="0.25">
      <c r="A58" s="20"/>
      <c r="B58" s="5"/>
      <c r="C58" s="1" t="s">
        <v>5</v>
      </c>
      <c r="D58" s="58">
        <v>40</v>
      </c>
      <c r="E58" s="41">
        <v>2.7</v>
      </c>
      <c r="F58" s="41">
        <v>0.34</v>
      </c>
      <c r="G58" s="41">
        <v>20.059999999999999</v>
      </c>
      <c r="H58" s="21">
        <f t="shared" si="9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97">
        <v>0</v>
      </c>
      <c r="S58" s="108">
        <v>0</v>
      </c>
    </row>
    <row r="59" spans="1:19" ht="15" customHeight="1" x14ac:dyDescent="0.25">
      <c r="A59" s="20"/>
      <c r="B59" s="1"/>
      <c r="C59" s="1" t="s">
        <v>78</v>
      </c>
      <c r="D59" s="52">
        <v>40</v>
      </c>
      <c r="E59" s="38">
        <v>2.66</v>
      </c>
      <c r="F59" s="38">
        <v>0.48</v>
      </c>
      <c r="G59" s="38">
        <v>16.739999999999998</v>
      </c>
      <c r="H59" s="21">
        <f t="shared" si="9"/>
        <v>81.919999999999987</v>
      </c>
      <c r="I59" s="38">
        <v>0.22</v>
      </c>
      <c r="J59" s="38">
        <v>0.14000000000000001</v>
      </c>
      <c r="K59" s="38">
        <v>0.28000000000000003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94">
        <v>0</v>
      </c>
      <c r="S59" s="108">
        <v>0.04</v>
      </c>
    </row>
    <row r="60" spans="1:19" ht="15" customHeight="1" x14ac:dyDescent="0.25">
      <c r="A60" s="20"/>
      <c r="B60" s="1"/>
      <c r="C60" s="6" t="s">
        <v>49</v>
      </c>
      <c r="D60" s="6">
        <v>80</v>
      </c>
      <c r="E60" s="38">
        <v>4.9000000000000004</v>
      </c>
      <c r="F60" s="38">
        <v>6.57</v>
      </c>
      <c r="G60" s="38">
        <v>54.25</v>
      </c>
      <c r="H60" s="21">
        <f t="shared" si="9"/>
        <v>295.73</v>
      </c>
      <c r="I60" s="38">
        <v>0.08</v>
      </c>
      <c r="J60" s="38">
        <v>5.6000000000000001E-2</v>
      </c>
      <c r="K60" s="38">
        <v>6.4000000000000001E-2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1.1120000000000001</v>
      </c>
      <c r="R60" s="94">
        <v>0.2</v>
      </c>
      <c r="S60" s="108">
        <v>0</v>
      </c>
    </row>
    <row r="61" spans="1:19" ht="15" customHeight="1" x14ac:dyDescent="0.25">
      <c r="A61" s="20"/>
      <c r="B61" s="1"/>
      <c r="C61" s="72" t="s">
        <v>84</v>
      </c>
      <c r="D61" s="73">
        <v>150</v>
      </c>
      <c r="E61" s="32">
        <v>0.75</v>
      </c>
      <c r="F61" s="32">
        <v>0</v>
      </c>
      <c r="G61" s="32">
        <v>15.15</v>
      </c>
      <c r="H61" s="21">
        <f t="shared" si="9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86">
        <v>0</v>
      </c>
      <c r="S61" s="108">
        <v>0</v>
      </c>
    </row>
    <row r="62" spans="1:19" ht="15" customHeight="1" x14ac:dyDescent="0.25">
      <c r="B62" s="23"/>
      <c r="C62" s="30" t="s">
        <v>0</v>
      </c>
      <c r="D62" s="59">
        <f t="shared" ref="D62:S62" si="10">SUM(D55:D61)</f>
        <v>960</v>
      </c>
      <c r="E62" s="24">
        <f t="shared" si="10"/>
        <v>35.17</v>
      </c>
      <c r="F62" s="24">
        <f t="shared" si="10"/>
        <v>23.310000000000002</v>
      </c>
      <c r="G62" s="24">
        <f t="shared" si="10"/>
        <v>140.53</v>
      </c>
      <c r="H62" s="24">
        <f t="shared" si="10"/>
        <v>912.59</v>
      </c>
      <c r="I62" s="24">
        <f t="shared" si="10"/>
        <v>0.55500000000000005</v>
      </c>
      <c r="J62" s="24">
        <f t="shared" si="10"/>
        <v>0.38100000000000006</v>
      </c>
      <c r="K62" s="24">
        <f t="shared" si="10"/>
        <v>17.533999999999999</v>
      </c>
      <c r="L62" s="24">
        <f t="shared" si="10"/>
        <v>0.24</v>
      </c>
      <c r="M62" s="24">
        <f t="shared" si="10"/>
        <v>3.4099999999999997</v>
      </c>
      <c r="N62" s="24">
        <f t="shared" si="10"/>
        <v>228.61999999999998</v>
      </c>
      <c r="O62" s="24">
        <f t="shared" si="10"/>
        <v>599.80000000000007</v>
      </c>
      <c r="P62" s="24">
        <f t="shared" si="10"/>
        <v>191.79</v>
      </c>
      <c r="Q62" s="24">
        <f t="shared" si="10"/>
        <v>9.322000000000001</v>
      </c>
      <c r="R62" s="87">
        <f t="shared" si="10"/>
        <v>1.5649999999999999</v>
      </c>
      <c r="S62" s="87">
        <f t="shared" si="10"/>
        <v>0.54</v>
      </c>
    </row>
    <row r="63" spans="1:19" ht="15" customHeight="1" x14ac:dyDescent="0.25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89"/>
      <c r="S63" s="89"/>
    </row>
    <row r="64" spans="1:19" ht="15" customHeight="1" x14ac:dyDescent="0.2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86"/>
      <c r="S64" s="108"/>
    </row>
    <row r="65" spans="1:19" ht="15" customHeight="1" x14ac:dyDescent="0.25">
      <c r="A65" s="29"/>
      <c r="B65" s="156" t="s">
        <v>71</v>
      </c>
      <c r="C65" s="157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83"/>
      <c r="S65" s="83"/>
    </row>
    <row r="66" spans="1:19" ht="15" customHeight="1" x14ac:dyDescent="0.25">
      <c r="A66" s="20"/>
      <c r="B66" s="44" t="s">
        <v>45</v>
      </c>
      <c r="C66" s="8" t="s">
        <v>44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7.0000000000000007E-2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94">
        <v>0.57999999999999996</v>
      </c>
      <c r="S66" s="108">
        <v>0.01</v>
      </c>
    </row>
    <row r="67" spans="1:19" ht="15" customHeight="1" x14ac:dyDescent="0.25">
      <c r="A67" s="20"/>
      <c r="B67" s="11">
        <v>211</v>
      </c>
      <c r="C67" s="5" t="s">
        <v>41</v>
      </c>
      <c r="D67" s="5">
        <v>140</v>
      </c>
      <c r="E67" s="25">
        <v>19.12</v>
      </c>
      <c r="F67" s="25">
        <v>25.38</v>
      </c>
      <c r="G67" s="25">
        <v>2.72</v>
      </c>
      <c r="H67" s="94">
        <f t="shared" ref="H67:H73" si="11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94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88">
        <v>2.59</v>
      </c>
      <c r="S67" s="108">
        <v>0.36</v>
      </c>
    </row>
    <row r="68" spans="1:19" ht="15" customHeight="1" x14ac:dyDescent="0.25">
      <c r="A68" s="20"/>
      <c r="B68" s="5"/>
      <c r="C68" s="5" t="s">
        <v>59</v>
      </c>
      <c r="D68" s="5">
        <v>60</v>
      </c>
      <c r="E68" s="38">
        <v>1.73</v>
      </c>
      <c r="F68" s="38">
        <v>1.63</v>
      </c>
      <c r="G68" s="38">
        <v>3.47</v>
      </c>
      <c r="H68" s="94">
        <f t="shared" si="11"/>
        <v>35.47</v>
      </c>
      <c r="I68" s="38">
        <v>3.4000000000000002E-2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36.700000000000003</v>
      </c>
      <c r="P68" s="38">
        <v>12.1</v>
      </c>
      <c r="Q68" s="39">
        <v>0.42</v>
      </c>
      <c r="R68" s="94">
        <v>0</v>
      </c>
      <c r="S68" s="108">
        <v>0</v>
      </c>
    </row>
    <row r="69" spans="1:19" ht="15" customHeight="1" x14ac:dyDescent="0.25">
      <c r="A69" s="85"/>
      <c r="B69" s="77"/>
      <c r="C69" s="77" t="s">
        <v>83</v>
      </c>
      <c r="D69" s="104">
        <v>200</v>
      </c>
      <c r="E69" s="91">
        <v>1</v>
      </c>
      <c r="F69" s="91">
        <v>0</v>
      </c>
      <c r="G69" s="91">
        <v>20.200000000000003</v>
      </c>
      <c r="H69" s="94">
        <f t="shared" si="11"/>
        <v>84.800000000000011</v>
      </c>
      <c r="I69" s="86">
        <v>2.2000000000000002E-2</v>
      </c>
      <c r="J69" s="86">
        <v>2.2000000000000002E-2</v>
      </c>
      <c r="K69" s="86">
        <v>4</v>
      </c>
      <c r="L69" s="86">
        <v>0</v>
      </c>
      <c r="M69" s="86">
        <v>0.2</v>
      </c>
      <c r="N69" s="86">
        <v>14</v>
      </c>
      <c r="O69" s="86">
        <v>14</v>
      </c>
      <c r="P69" s="86">
        <v>8</v>
      </c>
      <c r="Q69" s="86">
        <v>2.8000000000000003</v>
      </c>
      <c r="R69" s="86">
        <v>0</v>
      </c>
      <c r="S69" s="108">
        <v>0</v>
      </c>
    </row>
    <row r="70" spans="1:19" ht="15" customHeight="1" x14ac:dyDescent="0.25">
      <c r="A70" s="20"/>
      <c r="B70" s="10"/>
      <c r="C70" s="1" t="s">
        <v>5</v>
      </c>
      <c r="D70" s="52">
        <v>40</v>
      </c>
      <c r="E70" s="41">
        <v>2.7</v>
      </c>
      <c r="F70" s="41">
        <v>0.34</v>
      </c>
      <c r="G70" s="41">
        <v>20.059999999999999</v>
      </c>
      <c r="H70" s="94">
        <f t="shared" si="11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97">
        <v>0</v>
      </c>
      <c r="S70" s="108">
        <v>0</v>
      </c>
    </row>
    <row r="71" spans="1:19" ht="15" customHeight="1" x14ac:dyDescent="0.25">
      <c r="A71" s="20"/>
      <c r="B71" s="1"/>
      <c r="C71" s="1" t="s">
        <v>78</v>
      </c>
      <c r="D71" s="52">
        <v>20</v>
      </c>
      <c r="E71" s="38">
        <v>1.33</v>
      </c>
      <c r="F71" s="38">
        <v>0.24</v>
      </c>
      <c r="G71" s="38">
        <v>8.3699999999999992</v>
      </c>
      <c r="H71" s="94">
        <f t="shared" si="11"/>
        <v>40.959999999999994</v>
      </c>
      <c r="I71" s="38">
        <v>0.11</v>
      </c>
      <c r="J71" s="38">
        <v>7.0000000000000007E-2</v>
      </c>
      <c r="K71" s="38">
        <v>0.14000000000000001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94">
        <v>0</v>
      </c>
      <c r="S71" s="108">
        <v>0.02</v>
      </c>
    </row>
    <row r="72" spans="1:19" ht="15" customHeight="1" x14ac:dyDescent="0.25">
      <c r="A72" s="20"/>
      <c r="B72" s="1"/>
      <c r="C72" s="1" t="s">
        <v>85</v>
      </c>
      <c r="D72" s="52">
        <v>120</v>
      </c>
      <c r="E72" s="21">
        <v>0.6</v>
      </c>
      <c r="F72" s="21">
        <v>0.6</v>
      </c>
      <c r="G72" s="21">
        <v>15.41</v>
      </c>
      <c r="H72" s="94">
        <f t="shared" si="11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86">
        <v>0.18</v>
      </c>
      <c r="S72" s="108">
        <v>0</v>
      </c>
    </row>
    <row r="73" spans="1:19" s="74" customFormat="1" ht="15" customHeight="1" x14ac:dyDescent="0.25">
      <c r="A73" s="85"/>
      <c r="B73" s="75"/>
      <c r="C73" s="75" t="s">
        <v>90</v>
      </c>
      <c r="D73" s="102">
        <v>180</v>
      </c>
      <c r="E73" s="84">
        <v>4.37</v>
      </c>
      <c r="F73" s="84">
        <f>2.7*1.8</f>
        <v>4.8600000000000003</v>
      </c>
      <c r="G73" s="84">
        <v>7.1749999999999998</v>
      </c>
      <c r="H73" s="84">
        <f t="shared" si="11"/>
        <v>89.92</v>
      </c>
      <c r="I73" s="84">
        <v>3.5000000000000003E-2</v>
      </c>
      <c r="J73" s="84">
        <v>0.245</v>
      </c>
      <c r="K73" s="84">
        <v>0.52</v>
      </c>
      <c r="L73" s="84">
        <v>0.35</v>
      </c>
      <c r="M73" s="84">
        <v>0</v>
      </c>
      <c r="N73" s="84">
        <v>217</v>
      </c>
      <c r="O73" s="84">
        <v>57.96</v>
      </c>
      <c r="P73" s="84">
        <v>24.5</v>
      </c>
      <c r="Q73" s="84">
        <v>0.17499999999999999</v>
      </c>
      <c r="R73" s="84">
        <v>0.7</v>
      </c>
      <c r="S73" s="108">
        <v>0</v>
      </c>
    </row>
    <row r="74" spans="1:19" ht="15" customHeight="1" x14ac:dyDescent="0.25">
      <c r="B74" s="23"/>
      <c r="C74" s="30" t="s">
        <v>0</v>
      </c>
      <c r="D74" s="59">
        <f>SUM(D66:D73)</f>
        <v>1010</v>
      </c>
      <c r="E74" s="59">
        <f t="shared" ref="E74:S74" si="12">SUM(E66:E73)</f>
        <v>32.44</v>
      </c>
      <c r="F74" s="59">
        <f t="shared" si="12"/>
        <v>38.04</v>
      </c>
      <c r="G74" s="59">
        <f t="shared" si="12"/>
        <v>86.555000000000007</v>
      </c>
      <c r="H74" s="59">
        <f t="shared" si="12"/>
        <v>818.34</v>
      </c>
      <c r="I74" s="59">
        <f t="shared" si="12"/>
        <v>0.46699999999999997</v>
      </c>
      <c r="J74" s="59">
        <f t="shared" si="12"/>
        <v>1.0169999999999999</v>
      </c>
      <c r="K74" s="59">
        <f t="shared" si="12"/>
        <v>27.2</v>
      </c>
      <c r="L74" s="59">
        <f t="shared" si="12"/>
        <v>4.3019999999999996</v>
      </c>
      <c r="M74" s="59">
        <f t="shared" si="12"/>
        <v>3.14</v>
      </c>
      <c r="N74" s="59">
        <f t="shared" si="12"/>
        <v>622.68000000000006</v>
      </c>
      <c r="O74" s="59">
        <f t="shared" si="12"/>
        <v>582.7600000000001</v>
      </c>
      <c r="P74" s="59">
        <f t="shared" si="12"/>
        <v>125.22999999999999</v>
      </c>
      <c r="Q74" s="59">
        <f t="shared" si="12"/>
        <v>9.1449999999999996</v>
      </c>
      <c r="R74" s="59">
        <f t="shared" si="12"/>
        <v>4.05</v>
      </c>
      <c r="S74" s="59">
        <f t="shared" si="12"/>
        <v>0.39</v>
      </c>
    </row>
    <row r="75" spans="1:19" ht="15" customHeight="1" x14ac:dyDescent="0.25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89"/>
      <c r="S75" s="89"/>
    </row>
    <row r="76" spans="1:19" ht="15" customHeight="1" x14ac:dyDescent="0.25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94"/>
      <c r="S76" s="108"/>
    </row>
    <row r="77" spans="1:19" ht="15" customHeight="1" x14ac:dyDescent="0.25">
      <c r="A77" s="29"/>
      <c r="B77" s="150" t="s">
        <v>72</v>
      </c>
      <c r="C77" s="151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83"/>
      <c r="S77" s="83"/>
    </row>
    <row r="78" spans="1:19" ht="15" customHeight="1" x14ac:dyDescent="0.25">
      <c r="B78" s="35">
        <v>81</v>
      </c>
      <c r="C78" s="1" t="s">
        <v>12</v>
      </c>
      <c r="D78" s="52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1.1000000000000001</v>
      </c>
      <c r="R78" s="88">
        <v>0.74</v>
      </c>
      <c r="S78" s="108">
        <v>7.0000000000000007E-2</v>
      </c>
    </row>
    <row r="79" spans="1:19" ht="15" customHeight="1" x14ac:dyDescent="0.25">
      <c r="A79" s="20"/>
      <c r="B79" s="1" t="s">
        <v>60</v>
      </c>
      <c r="C79" s="6" t="s">
        <v>63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88">
        <f t="shared" ref="H79:H84" si="13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88">
        <v>0.3</v>
      </c>
      <c r="N79" s="25">
        <v>9.5399999999999991</v>
      </c>
      <c r="O79" s="25">
        <v>63.38</v>
      </c>
      <c r="P79" s="25">
        <v>11.3</v>
      </c>
      <c r="Q79" s="40">
        <v>0.745</v>
      </c>
      <c r="R79" s="88">
        <v>1.1200000000000001</v>
      </c>
      <c r="S79" s="108">
        <v>0.02</v>
      </c>
    </row>
    <row r="80" spans="1:19" s="99" customFormat="1" ht="15" customHeight="1" x14ac:dyDescent="0.25">
      <c r="A80" s="85"/>
      <c r="B80" s="75"/>
      <c r="C80" s="75" t="s">
        <v>62</v>
      </c>
      <c r="D80" s="102">
        <v>125</v>
      </c>
      <c r="E80" s="88">
        <v>2.98</v>
      </c>
      <c r="F80" s="88">
        <v>6.12</v>
      </c>
      <c r="G80" s="88">
        <v>30.9</v>
      </c>
      <c r="H80" s="88">
        <f t="shared" si="13"/>
        <v>190.6</v>
      </c>
      <c r="I80" s="88">
        <v>2.5999999999999999E-2</v>
      </c>
      <c r="J80" s="88">
        <v>2.5999999999999999E-2</v>
      </c>
      <c r="K80" s="88">
        <v>0</v>
      </c>
      <c r="L80" s="88">
        <v>0.31</v>
      </c>
      <c r="M80" s="88">
        <v>0.46</v>
      </c>
      <c r="N80" s="88">
        <v>13.42</v>
      </c>
      <c r="O80" s="88">
        <v>64.900000000000006</v>
      </c>
      <c r="P80" s="88">
        <v>21.97</v>
      </c>
      <c r="Q80" s="96">
        <v>0.46</v>
      </c>
      <c r="R80" s="88">
        <v>0.54</v>
      </c>
      <c r="S80" s="110">
        <v>0</v>
      </c>
    </row>
    <row r="81" spans="1:19" ht="15" customHeight="1" x14ac:dyDescent="0.25">
      <c r="A81" s="20"/>
      <c r="B81" s="5"/>
      <c r="C81" s="5" t="s">
        <v>3</v>
      </c>
      <c r="D81" s="58">
        <v>200</v>
      </c>
      <c r="E81" s="25">
        <v>0.68</v>
      </c>
      <c r="F81" s="25">
        <v>0.28000000000000003</v>
      </c>
      <c r="G81" s="25">
        <v>20.76</v>
      </c>
      <c r="H81" s="88">
        <f t="shared" si="13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0.63400000000000001</v>
      </c>
      <c r="R81" s="88">
        <v>0.02</v>
      </c>
      <c r="S81" s="108">
        <v>0.4</v>
      </c>
    </row>
    <row r="82" spans="1:19" ht="15" customHeight="1" x14ac:dyDescent="0.25">
      <c r="A82" s="20"/>
      <c r="B82" s="2"/>
      <c r="C82" s="1" t="s">
        <v>5</v>
      </c>
      <c r="D82" s="53">
        <v>60</v>
      </c>
      <c r="E82" s="41">
        <v>4.05</v>
      </c>
      <c r="F82" s="41">
        <v>0.51</v>
      </c>
      <c r="G82" s="41">
        <v>30.09</v>
      </c>
      <c r="H82" s="88">
        <f t="shared" si="13"/>
        <v>141.15</v>
      </c>
      <c r="I82" s="41">
        <v>0.06</v>
      </c>
      <c r="J82" s="41" t="s">
        <v>57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97">
        <v>0</v>
      </c>
      <c r="S82" s="108">
        <v>0</v>
      </c>
    </row>
    <row r="83" spans="1:19" ht="15" customHeight="1" x14ac:dyDescent="0.25">
      <c r="A83" s="20"/>
      <c r="B83" s="1"/>
      <c r="C83" s="1" t="s">
        <v>78</v>
      </c>
      <c r="D83" s="52">
        <v>20</v>
      </c>
      <c r="E83" s="38">
        <v>1.33</v>
      </c>
      <c r="F83" s="38">
        <v>0.24</v>
      </c>
      <c r="G83" s="38">
        <v>8.3699999999999992</v>
      </c>
      <c r="H83" s="88">
        <f t="shared" si="13"/>
        <v>40.959999999999994</v>
      </c>
      <c r="I83" s="38">
        <v>0.11</v>
      </c>
      <c r="J83" s="38">
        <v>7.0000000000000007E-2</v>
      </c>
      <c r="K83" s="38">
        <v>0.14000000000000001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94">
        <v>0</v>
      </c>
      <c r="S83" s="108">
        <v>0.02</v>
      </c>
    </row>
    <row r="84" spans="1:19" ht="15" customHeight="1" x14ac:dyDescent="0.25">
      <c r="A84" s="20"/>
      <c r="B84" s="1"/>
      <c r="C84" s="75" t="s">
        <v>79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88">
        <f t="shared" si="13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97">
        <v>0</v>
      </c>
      <c r="S84" s="108">
        <v>0</v>
      </c>
    </row>
    <row r="85" spans="1:19" ht="15" customHeight="1" x14ac:dyDescent="0.25">
      <c r="A85" s="20"/>
      <c r="B85" s="23"/>
      <c r="C85" s="30" t="s">
        <v>0</v>
      </c>
      <c r="D85" s="59">
        <f t="shared" ref="D85:S85" si="14">SUM(D78:D84)</f>
        <v>935</v>
      </c>
      <c r="E85" s="24">
        <f t="shared" si="14"/>
        <v>21.5</v>
      </c>
      <c r="F85" s="24">
        <f t="shared" si="14"/>
        <v>33.320000000000007</v>
      </c>
      <c r="G85" s="24">
        <f t="shared" si="14"/>
        <v>107.75000000000001</v>
      </c>
      <c r="H85" s="24">
        <f t="shared" si="14"/>
        <v>816.88</v>
      </c>
      <c r="I85" s="24">
        <f t="shared" si="14"/>
        <v>0.45600000000000002</v>
      </c>
      <c r="J85" s="24">
        <f t="shared" si="14"/>
        <v>0.54600000000000004</v>
      </c>
      <c r="K85" s="24">
        <f t="shared" si="14"/>
        <v>113.75999999999999</v>
      </c>
      <c r="L85" s="24">
        <f t="shared" si="14"/>
        <v>0.71</v>
      </c>
      <c r="M85" s="24">
        <f t="shared" si="14"/>
        <v>2.0299999999999998</v>
      </c>
      <c r="N85" s="24">
        <f t="shared" si="14"/>
        <v>374.38</v>
      </c>
      <c r="O85" s="24">
        <f t="shared" si="14"/>
        <v>440.57</v>
      </c>
      <c r="P85" s="24">
        <f t="shared" si="14"/>
        <v>110.24</v>
      </c>
      <c r="Q85" s="24">
        <f t="shared" si="14"/>
        <v>4.7790000000000008</v>
      </c>
      <c r="R85" s="87">
        <f t="shared" si="14"/>
        <v>2.4200000000000004</v>
      </c>
      <c r="S85" s="87">
        <f t="shared" si="14"/>
        <v>0.51</v>
      </c>
    </row>
    <row r="86" spans="1:19" ht="15" customHeight="1" x14ac:dyDescent="0.25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89"/>
      <c r="S86" s="89"/>
    </row>
    <row r="87" spans="1:19" ht="15" customHeight="1" x14ac:dyDescent="0.25">
      <c r="A87" s="25"/>
      <c r="R87" s="84"/>
      <c r="S87" s="108"/>
    </row>
    <row r="88" spans="1:19" ht="15" customHeight="1" x14ac:dyDescent="0.25">
      <c r="A88" s="29"/>
      <c r="B88" s="150" t="s">
        <v>73</v>
      </c>
      <c r="C88" s="151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83"/>
      <c r="S88" s="83"/>
    </row>
    <row r="89" spans="1:19" s="74" customFormat="1" ht="15" customHeight="1" x14ac:dyDescent="0.25">
      <c r="A89" s="85"/>
      <c r="B89" s="81"/>
      <c r="C89" s="75" t="s">
        <v>50</v>
      </c>
      <c r="D89" s="75">
        <v>60</v>
      </c>
      <c r="E89" s="86">
        <v>0.42</v>
      </c>
      <c r="F89" s="86">
        <v>0.06</v>
      </c>
      <c r="G89" s="86">
        <v>1.1399999999999999</v>
      </c>
      <c r="H89" s="86">
        <f>E89*4+F89*9+G89*4</f>
        <v>6.7799999999999994</v>
      </c>
      <c r="I89" s="86">
        <v>2.4E-2</v>
      </c>
      <c r="J89" s="86">
        <v>1.2E-2</v>
      </c>
      <c r="K89" s="86">
        <v>2.94</v>
      </c>
      <c r="L89" s="86">
        <v>0</v>
      </c>
      <c r="M89" s="86">
        <v>0</v>
      </c>
      <c r="N89" s="86">
        <v>10.199999999999999</v>
      </c>
      <c r="O89" s="86">
        <v>18</v>
      </c>
      <c r="P89" s="86">
        <v>8.4</v>
      </c>
      <c r="Q89" s="86">
        <v>0.3</v>
      </c>
      <c r="R89" s="86">
        <v>0.12</v>
      </c>
      <c r="S89" s="108">
        <v>0</v>
      </c>
    </row>
    <row r="90" spans="1:19" s="74" customFormat="1" ht="15" customHeight="1" x14ac:dyDescent="0.25">
      <c r="A90" s="85"/>
      <c r="B90" s="106" t="s">
        <v>58</v>
      </c>
      <c r="C90" s="82" t="s">
        <v>47</v>
      </c>
      <c r="D90" s="80">
        <v>250</v>
      </c>
      <c r="E90" s="86">
        <v>2.38</v>
      </c>
      <c r="F90" s="86">
        <v>5.077</v>
      </c>
      <c r="G90" s="86">
        <v>12.9</v>
      </c>
      <c r="H90" s="86">
        <f t="shared" ref="H90:H96" si="15">E90*4+F90*9+G90*4</f>
        <v>106.81299999999999</v>
      </c>
      <c r="I90" s="86">
        <v>5.5E-2</v>
      </c>
      <c r="J90" s="86">
        <v>2.1999999999999999E-2</v>
      </c>
      <c r="K90" s="86">
        <v>0.95</v>
      </c>
      <c r="L90" s="86">
        <v>0</v>
      </c>
      <c r="M90" s="86">
        <v>0.2</v>
      </c>
      <c r="N90" s="86">
        <v>27.3</v>
      </c>
      <c r="O90" s="86">
        <v>36.770000000000003</v>
      </c>
      <c r="P90" s="86">
        <v>15.22</v>
      </c>
      <c r="Q90" s="86">
        <v>0.72</v>
      </c>
      <c r="R90" s="86">
        <v>0.21</v>
      </c>
      <c r="S90" s="108">
        <v>0</v>
      </c>
    </row>
    <row r="91" spans="1:19" ht="15" customHeight="1" x14ac:dyDescent="0.25">
      <c r="A91" s="20"/>
      <c r="B91" s="77">
        <v>234</v>
      </c>
      <c r="C91" s="77" t="s">
        <v>42</v>
      </c>
      <c r="D91" s="77">
        <v>80</v>
      </c>
      <c r="E91" s="21">
        <v>6.99</v>
      </c>
      <c r="F91" s="21">
        <v>5.8</v>
      </c>
      <c r="G91" s="21">
        <v>9.9700000000000006</v>
      </c>
      <c r="H91" s="86">
        <f t="shared" si="15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86">
        <v>0.9</v>
      </c>
      <c r="S91" s="108">
        <v>0.86</v>
      </c>
    </row>
    <row r="92" spans="1:19" s="74" customFormat="1" ht="15" customHeight="1" x14ac:dyDescent="0.25">
      <c r="A92" s="85"/>
      <c r="B92" s="79">
        <v>125</v>
      </c>
      <c r="C92" s="80" t="s">
        <v>8</v>
      </c>
      <c r="D92" s="105">
        <v>140</v>
      </c>
      <c r="E92" s="88">
        <v>2.67</v>
      </c>
      <c r="F92" s="88">
        <v>5.24</v>
      </c>
      <c r="G92" s="88">
        <v>18.54</v>
      </c>
      <c r="H92" s="86">
        <f t="shared" si="15"/>
        <v>132</v>
      </c>
      <c r="I92" s="88">
        <v>0.15</v>
      </c>
      <c r="J92" s="88">
        <v>0.1</v>
      </c>
      <c r="K92" s="88">
        <v>19.11</v>
      </c>
      <c r="L92" s="88">
        <v>0.08</v>
      </c>
      <c r="M92" s="88">
        <v>0</v>
      </c>
      <c r="N92" s="88">
        <v>18.100000000000001</v>
      </c>
      <c r="O92" s="88">
        <v>73.900000000000006</v>
      </c>
      <c r="P92" s="88">
        <v>26.92</v>
      </c>
      <c r="Q92" s="96">
        <v>1.08</v>
      </c>
      <c r="R92" s="88">
        <v>0.37</v>
      </c>
      <c r="S92" s="108">
        <v>0</v>
      </c>
    </row>
    <row r="93" spans="1:19" s="74" customFormat="1" ht="15" customHeight="1" x14ac:dyDescent="0.25">
      <c r="A93" s="85"/>
      <c r="B93" s="75">
        <v>397</v>
      </c>
      <c r="C93" s="75" t="s">
        <v>39</v>
      </c>
      <c r="D93" s="75">
        <v>200</v>
      </c>
      <c r="E93" s="94">
        <v>0.12</v>
      </c>
      <c r="F93" s="94">
        <v>0.1</v>
      </c>
      <c r="G93" s="94">
        <v>27.5</v>
      </c>
      <c r="H93" s="88">
        <f t="shared" si="15"/>
        <v>111.38</v>
      </c>
      <c r="I93" s="94">
        <v>0.01</v>
      </c>
      <c r="J93" s="94" t="s">
        <v>56</v>
      </c>
      <c r="K93" s="94">
        <v>2.0699999999999998</v>
      </c>
      <c r="L93" s="94">
        <v>0</v>
      </c>
      <c r="M93" s="94">
        <v>0</v>
      </c>
      <c r="N93" s="94">
        <v>16.2</v>
      </c>
      <c r="O93" s="94">
        <v>7.2</v>
      </c>
      <c r="P93" s="94">
        <v>7.51</v>
      </c>
      <c r="Q93" s="95">
        <v>0.89</v>
      </c>
      <c r="R93" s="94">
        <v>7.0000000000000007E-2</v>
      </c>
      <c r="S93" s="108">
        <v>0</v>
      </c>
    </row>
    <row r="94" spans="1:19" s="74" customFormat="1" ht="15" customHeight="1" x14ac:dyDescent="0.25">
      <c r="A94" s="85"/>
      <c r="B94" s="76"/>
      <c r="C94" s="75" t="s">
        <v>5</v>
      </c>
      <c r="D94" s="103">
        <v>60</v>
      </c>
      <c r="E94" s="97">
        <v>4.05</v>
      </c>
      <c r="F94" s="97">
        <v>0.51</v>
      </c>
      <c r="G94" s="97">
        <v>30.09</v>
      </c>
      <c r="H94" s="88">
        <f t="shared" si="15"/>
        <v>141.15</v>
      </c>
      <c r="I94" s="97">
        <v>0.06</v>
      </c>
      <c r="J94" s="97" t="s">
        <v>57</v>
      </c>
      <c r="K94" s="97">
        <v>0</v>
      </c>
      <c r="L94" s="97">
        <v>0</v>
      </c>
      <c r="M94" s="97">
        <v>0.66</v>
      </c>
      <c r="N94" s="97">
        <v>12</v>
      </c>
      <c r="O94" s="97">
        <v>39</v>
      </c>
      <c r="P94" s="97">
        <v>8.4</v>
      </c>
      <c r="Q94" s="97">
        <v>0.66</v>
      </c>
      <c r="R94" s="97">
        <v>0</v>
      </c>
      <c r="S94" s="108">
        <v>0</v>
      </c>
    </row>
    <row r="95" spans="1:19" s="74" customFormat="1" ht="15" customHeight="1" x14ac:dyDescent="0.25">
      <c r="A95" s="85"/>
      <c r="B95" s="75"/>
      <c r="C95" s="75" t="s">
        <v>78</v>
      </c>
      <c r="D95" s="102">
        <v>40</v>
      </c>
      <c r="E95" s="94">
        <v>2.66</v>
      </c>
      <c r="F95" s="94">
        <v>0.48</v>
      </c>
      <c r="G95" s="94">
        <v>16.739999999999998</v>
      </c>
      <c r="H95" s="86">
        <f t="shared" si="15"/>
        <v>81.919999999999987</v>
      </c>
      <c r="I95" s="94">
        <v>0.22</v>
      </c>
      <c r="J95" s="94">
        <v>0.14000000000000001</v>
      </c>
      <c r="K95" s="94">
        <v>0.28000000000000003</v>
      </c>
      <c r="L95" s="94">
        <v>0</v>
      </c>
      <c r="M95" s="94">
        <v>0.22</v>
      </c>
      <c r="N95" s="94">
        <v>51.1</v>
      </c>
      <c r="O95" s="94">
        <v>87.5</v>
      </c>
      <c r="P95" s="94">
        <v>28</v>
      </c>
      <c r="Q95" s="95">
        <v>1.96</v>
      </c>
      <c r="R95" s="94">
        <v>0</v>
      </c>
      <c r="S95" s="108">
        <v>0.04</v>
      </c>
    </row>
    <row r="96" spans="1:19" ht="15" customHeight="1" x14ac:dyDescent="0.25">
      <c r="A96" s="20"/>
      <c r="B96" s="1"/>
      <c r="C96" s="1" t="s">
        <v>81</v>
      </c>
      <c r="D96" s="52">
        <v>160</v>
      </c>
      <c r="E96" s="31">
        <v>0.64</v>
      </c>
      <c r="F96" s="31">
        <v>0.64</v>
      </c>
      <c r="G96" s="31">
        <v>15.68</v>
      </c>
      <c r="H96" s="86">
        <f t="shared" si="15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84">
        <v>0.24</v>
      </c>
      <c r="S96" s="108">
        <v>0</v>
      </c>
    </row>
    <row r="97" spans="1:19" ht="15" customHeight="1" x14ac:dyDescent="0.25">
      <c r="B97" s="23"/>
      <c r="C97" s="30" t="s">
        <v>0</v>
      </c>
      <c r="D97" s="59">
        <f t="shared" ref="D97:S97" si="16">SUM(D89:D96)</f>
        <v>990</v>
      </c>
      <c r="E97" s="24">
        <f t="shared" si="16"/>
        <v>19.93</v>
      </c>
      <c r="F97" s="24">
        <f t="shared" si="16"/>
        <v>17.907000000000004</v>
      </c>
      <c r="G97" s="24">
        <f t="shared" si="16"/>
        <v>132.56</v>
      </c>
      <c r="H97" s="24">
        <f t="shared" si="16"/>
        <v>771.12299999999993</v>
      </c>
      <c r="I97" s="24">
        <f t="shared" si="16"/>
        <v>0.6160000000000001</v>
      </c>
      <c r="J97" s="24">
        <f t="shared" si="16"/>
        <v>0.374</v>
      </c>
      <c r="K97" s="24">
        <f t="shared" si="16"/>
        <v>42.230000000000004</v>
      </c>
      <c r="L97" s="24">
        <f t="shared" si="16"/>
        <v>0.22999999999999998</v>
      </c>
      <c r="M97" s="24">
        <f t="shared" si="16"/>
        <v>1.6800000000000002</v>
      </c>
      <c r="N97" s="24">
        <f t="shared" si="16"/>
        <v>201.42000000000002</v>
      </c>
      <c r="O97" s="24">
        <f t="shared" si="16"/>
        <v>372.28000000000003</v>
      </c>
      <c r="P97" s="24">
        <f t="shared" si="16"/>
        <v>136.41</v>
      </c>
      <c r="Q97" s="24">
        <f t="shared" si="16"/>
        <v>9.9</v>
      </c>
      <c r="R97" s="87">
        <f t="shared" si="16"/>
        <v>1.9100000000000001</v>
      </c>
      <c r="S97" s="87">
        <f t="shared" si="16"/>
        <v>0.9</v>
      </c>
    </row>
    <row r="98" spans="1:19" ht="15" customHeight="1" x14ac:dyDescent="0.25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89"/>
      <c r="S98" s="89"/>
    </row>
    <row r="99" spans="1:19" ht="15" customHeight="1" x14ac:dyDescent="0.25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86"/>
      <c r="S99" s="108"/>
    </row>
    <row r="100" spans="1:19" ht="15" customHeight="1" x14ac:dyDescent="0.25">
      <c r="A100" s="29"/>
      <c r="B100" s="150" t="s">
        <v>74</v>
      </c>
      <c r="C100" s="151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83"/>
      <c r="S100" s="83"/>
    </row>
    <row r="101" spans="1:19" ht="15" customHeight="1" x14ac:dyDescent="0.25">
      <c r="B101" s="44" t="s">
        <v>16</v>
      </c>
      <c r="C101" s="5" t="s">
        <v>17</v>
      </c>
      <c r="D101" s="58">
        <v>250</v>
      </c>
      <c r="E101" s="18">
        <v>1.59</v>
      </c>
      <c r="F101" s="18">
        <v>4.9000000000000004</v>
      </c>
      <c r="G101" s="18">
        <v>9.15</v>
      </c>
      <c r="H101" s="84">
        <f t="shared" ref="H101:H102" si="17"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84">
        <v>0.57999999999999996</v>
      </c>
      <c r="S101" s="108">
        <v>0.01</v>
      </c>
    </row>
    <row r="102" spans="1:19" ht="15" customHeight="1" x14ac:dyDescent="0.25">
      <c r="B102" s="44">
        <v>267</v>
      </c>
      <c r="C102" s="5" t="s">
        <v>14</v>
      </c>
      <c r="D102" s="58">
        <v>75</v>
      </c>
      <c r="E102" s="18">
        <v>13.2</v>
      </c>
      <c r="F102" s="18">
        <v>18.8</v>
      </c>
      <c r="G102" s="18">
        <v>9.1</v>
      </c>
      <c r="H102" s="18">
        <f t="shared" si="17"/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84">
        <v>0.3</v>
      </c>
      <c r="N102" s="18">
        <v>18.329999999999998</v>
      </c>
      <c r="O102" s="18">
        <v>208.98</v>
      </c>
      <c r="P102" s="18">
        <v>32.299999999999997</v>
      </c>
      <c r="Q102" s="37">
        <v>3.81</v>
      </c>
      <c r="R102" s="84">
        <v>1.86</v>
      </c>
      <c r="S102" s="108">
        <v>0.06</v>
      </c>
    </row>
    <row r="103" spans="1:19" s="99" customFormat="1" ht="15" customHeight="1" x14ac:dyDescent="0.25">
      <c r="A103" s="85"/>
      <c r="B103" s="76"/>
      <c r="C103" s="75" t="s">
        <v>92</v>
      </c>
      <c r="D103" s="103">
        <v>150</v>
      </c>
      <c r="E103" s="86">
        <v>3.2</v>
      </c>
      <c r="F103" s="86">
        <v>5.2</v>
      </c>
      <c r="G103" s="86">
        <v>20.8</v>
      </c>
      <c r="H103" s="94">
        <f>E103*4+F103*9+G103*4</f>
        <v>142.80000000000001</v>
      </c>
      <c r="I103" s="86">
        <v>0.06</v>
      </c>
      <c r="J103" s="86">
        <v>0.02</v>
      </c>
      <c r="K103" s="86">
        <v>0</v>
      </c>
      <c r="L103" s="86">
        <v>0</v>
      </c>
      <c r="M103" s="84">
        <v>0.5</v>
      </c>
      <c r="N103" s="86">
        <v>26.82</v>
      </c>
      <c r="O103" s="86">
        <v>111.2</v>
      </c>
      <c r="P103" s="86">
        <v>15.99</v>
      </c>
      <c r="Q103" s="86">
        <v>0.57999999999999996</v>
      </c>
      <c r="R103" s="86">
        <v>0</v>
      </c>
      <c r="S103" s="108">
        <v>0</v>
      </c>
    </row>
    <row r="104" spans="1:19" s="74" customFormat="1" ht="15" customHeight="1" x14ac:dyDescent="0.25">
      <c r="A104" s="85"/>
      <c r="B104" s="77"/>
      <c r="C104" s="77" t="s">
        <v>89</v>
      </c>
      <c r="D104" s="104">
        <v>200</v>
      </c>
      <c r="E104" s="91">
        <v>1</v>
      </c>
      <c r="F104" s="91">
        <v>0</v>
      </c>
      <c r="G104" s="91">
        <v>20.200000000000003</v>
      </c>
      <c r="H104" s="94">
        <f t="shared" ref="H104" si="18">E104*4+F104*9+G104*4</f>
        <v>84.800000000000011</v>
      </c>
      <c r="I104" s="86">
        <v>2.2000000000000002E-2</v>
      </c>
      <c r="J104" s="86">
        <v>2.2000000000000002E-2</v>
      </c>
      <c r="K104" s="86">
        <v>4</v>
      </c>
      <c r="L104" s="86">
        <v>0</v>
      </c>
      <c r="M104" s="86">
        <v>0.2</v>
      </c>
      <c r="N104" s="86">
        <v>14</v>
      </c>
      <c r="O104" s="86">
        <v>14</v>
      </c>
      <c r="P104" s="86">
        <v>8</v>
      </c>
      <c r="Q104" s="86">
        <v>2.8000000000000003</v>
      </c>
      <c r="R104" s="86">
        <v>0</v>
      </c>
      <c r="S104" s="108">
        <v>0</v>
      </c>
    </row>
    <row r="105" spans="1:19" ht="15" customHeight="1" x14ac:dyDescent="0.25">
      <c r="A105" s="20"/>
      <c r="B105" s="1"/>
      <c r="C105" s="1" t="s">
        <v>5</v>
      </c>
      <c r="D105" s="52">
        <v>40</v>
      </c>
      <c r="E105" s="41">
        <v>2.7</v>
      </c>
      <c r="F105" s="41">
        <v>0.34</v>
      </c>
      <c r="G105" s="41">
        <v>20.059999999999999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97">
        <v>0</v>
      </c>
      <c r="S105" s="108">
        <v>0</v>
      </c>
    </row>
    <row r="106" spans="1:19" s="74" customFormat="1" ht="15" customHeight="1" x14ac:dyDescent="0.25">
      <c r="A106" s="85"/>
      <c r="B106" s="75"/>
      <c r="C106" s="75" t="s">
        <v>78</v>
      </c>
      <c r="D106" s="102">
        <v>20</v>
      </c>
      <c r="E106" s="94">
        <v>1.33</v>
      </c>
      <c r="F106" s="94">
        <v>0.24</v>
      </c>
      <c r="G106" s="94">
        <v>8.3699999999999992</v>
      </c>
      <c r="H106" s="88">
        <f t="shared" ref="H106:H107" si="19">E106*4+F106*9+G106*4</f>
        <v>40.959999999999994</v>
      </c>
      <c r="I106" s="94">
        <v>0.11</v>
      </c>
      <c r="J106" s="94">
        <v>7.0000000000000007E-2</v>
      </c>
      <c r="K106" s="94">
        <v>0.14000000000000001</v>
      </c>
      <c r="L106" s="94">
        <v>0</v>
      </c>
      <c r="M106" s="94">
        <v>0.11</v>
      </c>
      <c r="N106" s="94">
        <v>25.55</v>
      </c>
      <c r="O106" s="94">
        <v>43.75</v>
      </c>
      <c r="P106" s="94">
        <v>14</v>
      </c>
      <c r="Q106" s="95">
        <v>0.98</v>
      </c>
      <c r="R106" s="94">
        <v>0</v>
      </c>
      <c r="S106" s="108">
        <v>0.02</v>
      </c>
    </row>
    <row r="107" spans="1:19" s="74" customFormat="1" ht="15" customHeight="1" x14ac:dyDescent="0.25">
      <c r="A107" s="85"/>
      <c r="B107" s="75"/>
      <c r="C107" s="75" t="s">
        <v>88</v>
      </c>
      <c r="D107" s="102">
        <v>180</v>
      </c>
      <c r="E107" s="84">
        <v>4.37</v>
      </c>
      <c r="F107" s="84">
        <f>2.7*1.8</f>
        <v>4.8600000000000003</v>
      </c>
      <c r="G107" s="84">
        <v>7.1749999999999998</v>
      </c>
      <c r="H107" s="84">
        <f t="shared" si="19"/>
        <v>89.92</v>
      </c>
      <c r="I107" s="84">
        <v>3.5000000000000003E-2</v>
      </c>
      <c r="J107" s="84">
        <v>0.245</v>
      </c>
      <c r="K107" s="84">
        <v>0.52</v>
      </c>
      <c r="L107" s="84">
        <v>0.35</v>
      </c>
      <c r="M107" s="84">
        <v>0</v>
      </c>
      <c r="N107" s="84">
        <v>217</v>
      </c>
      <c r="O107" s="84">
        <v>57.96</v>
      </c>
      <c r="P107" s="84">
        <v>24.5</v>
      </c>
      <c r="Q107" s="84">
        <v>0.17499999999999999</v>
      </c>
      <c r="R107" s="84">
        <v>0.7</v>
      </c>
      <c r="S107" s="108">
        <v>0</v>
      </c>
    </row>
    <row r="108" spans="1:19" ht="15" customHeight="1" x14ac:dyDescent="0.25">
      <c r="B108" s="23"/>
      <c r="C108" s="24" t="s">
        <v>0</v>
      </c>
      <c r="D108" s="59">
        <f t="shared" ref="D108:S108" si="20">SUM(D101:D107)</f>
        <v>915</v>
      </c>
      <c r="E108" s="59">
        <f t="shared" si="20"/>
        <v>27.389999999999997</v>
      </c>
      <c r="F108" s="59">
        <f t="shared" si="20"/>
        <v>34.340000000000003</v>
      </c>
      <c r="G108" s="59">
        <f t="shared" si="20"/>
        <v>94.855000000000004</v>
      </c>
      <c r="H108" s="59">
        <f t="shared" si="20"/>
        <v>798.04</v>
      </c>
      <c r="I108" s="59">
        <f t="shared" si="20"/>
        <v>0.42699999999999994</v>
      </c>
      <c r="J108" s="59">
        <f t="shared" si="20"/>
        <v>0.59699999999999998</v>
      </c>
      <c r="K108" s="59">
        <f t="shared" si="20"/>
        <v>15.040000000000001</v>
      </c>
      <c r="L108" s="59">
        <f t="shared" si="20"/>
        <v>0.8</v>
      </c>
      <c r="M108" s="59">
        <f t="shared" si="20"/>
        <v>1.85</v>
      </c>
      <c r="N108" s="59">
        <f t="shared" si="20"/>
        <v>344.55</v>
      </c>
      <c r="O108" s="59">
        <f t="shared" si="20"/>
        <v>511.16999999999996</v>
      </c>
      <c r="P108" s="59">
        <f t="shared" si="20"/>
        <v>121.13999999999999</v>
      </c>
      <c r="Q108" s="59">
        <f t="shared" si="20"/>
        <v>9.5650000000000013</v>
      </c>
      <c r="R108" s="59">
        <f t="shared" si="20"/>
        <v>3.1399999999999997</v>
      </c>
      <c r="S108" s="59">
        <f t="shared" si="20"/>
        <v>0.09</v>
      </c>
    </row>
    <row r="109" spans="1:19" ht="15" customHeight="1" x14ac:dyDescent="0.25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89"/>
      <c r="S109" s="89"/>
    </row>
    <row r="110" spans="1:19" ht="15" customHeight="1" x14ac:dyDescent="0.25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86"/>
      <c r="S110" s="108"/>
    </row>
    <row r="111" spans="1:19" ht="15" customHeight="1" x14ac:dyDescent="0.25">
      <c r="A111" s="33"/>
      <c r="B111" s="150" t="s">
        <v>75</v>
      </c>
      <c r="C111" s="151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00"/>
      <c r="S111" s="108"/>
    </row>
    <row r="112" spans="1:19" ht="15" customHeight="1" x14ac:dyDescent="0.25">
      <c r="A112" s="20"/>
      <c r="B112" s="9">
        <v>82</v>
      </c>
      <c r="C112" s="6" t="s">
        <v>13</v>
      </c>
      <c r="D112" s="53">
        <v>250</v>
      </c>
      <c r="E112" s="25">
        <v>1.8</v>
      </c>
      <c r="F112" s="25">
        <v>4.92</v>
      </c>
      <c r="G112" s="25">
        <v>10.93</v>
      </c>
      <c r="H112" s="88">
        <f t="shared" ref="H112:H118" si="21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88">
        <v>0.74</v>
      </c>
      <c r="S112" s="108">
        <v>7.0000000000000007E-2</v>
      </c>
    </row>
    <row r="113" spans="1:19" ht="15" customHeight="1" x14ac:dyDescent="0.25">
      <c r="B113" s="75">
        <v>250</v>
      </c>
      <c r="C113" s="75" t="s">
        <v>38</v>
      </c>
      <c r="D113" s="75">
        <v>70</v>
      </c>
      <c r="E113" s="25">
        <v>12.5</v>
      </c>
      <c r="F113" s="25">
        <v>6.4</v>
      </c>
      <c r="G113" s="25">
        <v>1.3</v>
      </c>
      <c r="H113" s="88">
        <f t="shared" si="21"/>
        <v>112.8</v>
      </c>
      <c r="I113" s="25">
        <v>2.7E-2</v>
      </c>
      <c r="J113" s="25">
        <v>4.5999999999999999E-2</v>
      </c>
      <c r="K113" s="25">
        <v>1.1299999999999999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88">
        <v>0.67</v>
      </c>
      <c r="S113" s="108">
        <v>0</v>
      </c>
    </row>
    <row r="114" spans="1:19" ht="15" customHeight="1" x14ac:dyDescent="0.25">
      <c r="A114" s="20"/>
      <c r="B114" s="76">
        <v>205</v>
      </c>
      <c r="C114" s="78" t="s">
        <v>46</v>
      </c>
      <c r="D114" s="78">
        <v>125</v>
      </c>
      <c r="E114" s="21">
        <v>4.3099999999999996</v>
      </c>
      <c r="F114" s="21">
        <v>4.99</v>
      </c>
      <c r="G114" s="21">
        <v>23.77</v>
      </c>
      <c r="H114" s="88">
        <f t="shared" si="21"/>
        <v>157.23000000000002</v>
      </c>
      <c r="I114" s="21">
        <v>0.06</v>
      </c>
      <c r="J114" s="21">
        <v>0.03</v>
      </c>
      <c r="K114" s="21">
        <v>2.2599999999999998</v>
      </c>
      <c r="L114" s="21">
        <v>0</v>
      </c>
      <c r="M114" s="88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86">
        <v>0.95</v>
      </c>
      <c r="S114" s="108">
        <v>0</v>
      </c>
    </row>
    <row r="115" spans="1:19" ht="15" customHeight="1" x14ac:dyDescent="0.25">
      <c r="A115" s="20"/>
      <c r="B115" s="36">
        <v>392</v>
      </c>
      <c r="C115" s="1" t="s">
        <v>18</v>
      </c>
      <c r="D115" s="52">
        <v>200</v>
      </c>
      <c r="E115" s="25">
        <v>7.0000000000000007E-2</v>
      </c>
      <c r="F115" s="25">
        <v>0.02</v>
      </c>
      <c r="G115" s="25">
        <v>10.06</v>
      </c>
      <c r="H115" s="88">
        <f t="shared" si="21"/>
        <v>40.700000000000003</v>
      </c>
      <c r="I115" s="25">
        <v>0</v>
      </c>
      <c r="J115" s="25">
        <v>0</v>
      </c>
      <c r="K115" s="25">
        <v>0.03</v>
      </c>
      <c r="L115" s="25">
        <v>0</v>
      </c>
      <c r="M115" s="88">
        <v>0</v>
      </c>
      <c r="N115" s="25">
        <v>11.1</v>
      </c>
      <c r="O115" s="25">
        <v>2.8</v>
      </c>
      <c r="P115" s="25">
        <v>1.4</v>
      </c>
      <c r="Q115" s="40">
        <v>0.28000000000000003</v>
      </c>
      <c r="R115" s="88">
        <v>0</v>
      </c>
      <c r="S115" s="108">
        <v>0</v>
      </c>
    </row>
    <row r="116" spans="1:19" s="74" customFormat="1" ht="15" customHeight="1" x14ac:dyDescent="0.25">
      <c r="A116" s="85"/>
      <c r="B116" s="76"/>
      <c r="C116" s="75" t="s">
        <v>5</v>
      </c>
      <c r="D116" s="103">
        <v>60</v>
      </c>
      <c r="E116" s="97">
        <v>4.05</v>
      </c>
      <c r="F116" s="97">
        <v>0.51</v>
      </c>
      <c r="G116" s="97">
        <v>30.09</v>
      </c>
      <c r="H116" s="88">
        <f t="shared" si="21"/>
        <v>141.15</v>
      </c>
      <c r="I116" s="97">
        <v>0.06</v>
      </c>
      <c r="J116" s="97">
        <v>1.4999999999999999E-2</v>
      </c>
      <c r="K116" s="97">
        <v>0</v>
      </c>
      <c r="L116" s="97">
        <v>0</v>
      </c>
      <c r="M116" s="97">
        <v>0.66</v>
      </c>
      <c r="N116" s="97">
        <v>12</v>
      </c>
      <c r="O116" s="97">
        <v>39</v>
      </c>
      <c r="P116" s="97">
        <v>8.4</v>
      </c>
      <c r="Q116" s="97">
        <v>0.66</v>
      </c>
      <c r="R116" s="97">
        <v>0</v>
      </c>
      <c r="S116" s="108">
        <v>0</v>
      </c>
    </row>
    <row r="117" spans="1:19" ht="15" customHeight="1" x14ac:dyDescent="0.25">
      <c r="A117" s="20"/>
      <c r="B117" s="35"/>
      <c r="C117" s="1" t="s">
        <v>86</v>
      </c>
      <c r="D117" s="52">
        <v>20</v>
      </c>
      <c r="E117" s="38">
        <v>1.33</v>
      </c>
      <c r="F117" s="38">
        <v>0.24</v>
      </c>
      <c r="G117" s="38">
        <v>8.3699999999999992</v>
      </c>
      <c r="H117" s="88">
        <f t="shared" si="21"/>
        <v>40.959999999999994</v>
      </c>
      <c r="I117" s="38">
        <v>0.11</v>
      </c>
      <c r="J117" s="38">
        <v>7.0000000000000007E-2</v>
      </c>
      <c r="K117" s="38">
        <v>0.14000000000000001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94">
        <v>0</v>
      </c>
      <c r="S117" s="108">
        <v>0.2</v>
      </c>
    </row>
    <row r="118" spans="1:19" s="74" customFormat="1" ht="15" customHeight="1" x14ac:dyDescent="0.25">
      <c r="A118" s="85"/>
      <c r="B118" s="92"/>
      <c r="C118" s="75" t="s">
        <v>87</v>
      </c>
      <c r="D118" s="102">
        <v>35</v>
      </c>
      <c r="E118" s="88">
        <f>6.8*0.32</f>
        <v>2.1760000000000002</v>
      </c>
      <c r="F118" s="88">
        <f>32.4*0.35</f>
        <v>11.339999999999998</v>
      </c>
      <c r="G118" s="88">
        <f>65.6*0.35</f>
        <v>22.959999999999997</v>
      </c>
      <c r="H118" s="88">
        <f t="shared" si="21"/>
        <v>202.60399999999998</v>
      </c>
      <c r="I118" s="88">
        <v>0.04</v>
      </c>
      <c r="J118" s="88">
        <v>0.06</v>
      </c>
      <c r="K118" s="88">
        <v>0</v>
      </c>
      <c r="L118" s="88">
        <v>0.2797</v>
      </c>
      <c r="M118" s="88">
        <f>7.7*0.45</f>
        <v>3.4650000000000003</v>
      </c>
      <c r="N118" s="88">
        <v>10.14</v>
      </c>
      <c r="O118" s="88">
        <v>37.590000000000003</v>
      </c>
      <c r="P118" s="88">
        <v>7.69</v>
      </c>
      <c r="Q118" s="96">
        <v>0.64</v>
      </c>
      <c r="R118" s="88">
        <v>0</v>
      </c>
      <c r="S118" s="108">
        <v>0</v>
      </c>
    </row>
    <row r="119" spans="1:19" s="74" customFormat="1" ht="15" customHeight="1" x14ac:dyDescent="0.25">
      <c r="A119" s="85"/>
      <c r="B119" s="75"/>
      <c r="C119" s="75" t="s">
        <v>79</v>
      </c>
      <c r="D119" s="102">
        <v>200</v>
      </c>
      <c r="E119" s="97">
        <f>2.5*2</f>
        <v>5</v>
      </c>
      <c r="F119" s="97">
        <f>2.5*2</f>
        <v>5</v>
      </c>
      <c r="G119" s="97">
        <f>8*0.75</f>
        <v>6</v>
      </c>
      <c r="H119" s="88">
        <f t="shared" ref="H119" si="22">E119*4+F119*9+G119*4</f>
        <v>89</v>
      </c>
      <c r="I119" s="97">
        <v>0.08</v>
      </c>
      <c r="J119" s="97">
        <v>0.3</v>
      </c>
      <c r="K119" s="97">
        <v>2.6</v>
      </c>
      <c r="L119" s="97">
        <v>0.4</v>
      </c>
      <c r="M119" s="97">
        <v>0</v>
      </c>
      <c r="N119" s="97">
        <v>240</v>
      </c>
      <c r="O119" s="97">
        <v>180</v>
      </c>
      <c r="P119" s="97">
        <v>28</v>
      </c>
      <c r="Q119" s="97">
        <v>0.2</v>
      </c>
      <c r="R119" s="97">
        <v>0</v>
      </c>
      <c r="S119" s="108">
        <v>0</v>
      </c>
    </row>
    <row r="120" spans="1:19" ht="15" customHeight="1" x14ac:dyDescent="0.25">
      <c r="B120" s="26"/>
      <c r="C120" s="24" t="s">
        <v>0</v>
      </c>
      <c r="D120" s="59">
        <f>SUM(D112:D119)</f>
        <v>960</v>
      </c>
      <c r="E120" s="24">
        <f t="shared" ref="E120:S120" si="23">SUM(E112:E119)</f>
        <v>31.236000000000004</v>
      </c>
      <c r="F120" s="24">
        <f t="shared" si="23"/>
        <v>33.42</v>
      </c>
      <c r="G120" s="24">
        <f t="shared" si="23"/>
        <v>113.48</v>
      </c>
      <c r="H120" s="24">
        <f t="shared" si="23"/>
        <v>879.64400000000001</v>
      </c>
      <c r="I120" s="24">
        <f t="shared" si="23"/>
        <v>0.42699999999999999</v>
      </c>
      <c r="J120" s="24">
        <f t="shared" si="23"/>
        <v>0.57099999999999995</v>
      </c>
      <c r="K120" s="24">
        <f t="shared" si="23"/>
        <v>16.84</v>
      </c>
      <c r="L120" s="24">
        <f t="shared" si="23"/>
        <v>0.97970000000000002</v>
      </c>
      <c r="M120" s="24">
        <f t="shared" si="23"/>
        <v>5.2850000000000001</v>
      </c>
      <c r="N120" s="24">
        <f t="shared" si="23"/>
        <v>439.33</v>
      </c>
      <c r="O120" s="24">
        <f t="shared" si="23"/>
        <v>489.14</v>
      </c>
      <c r="P120" s="24">
        <f t="shared" si="23"/>
        <v>126.92000000000002</v>
      </c>
      <c r="Q120" s="24">
        <f t="shared" si="23"/>
        <v>5.3800000000000008</v>
      </c>
      <c r="R120" s="24">
        <f t="shared" si="23"/>
        <v>2.3600000000000003</v>
      </c>
      <c r="S120" s="87">
        <f t="shared" si="23"/>
        <v>0.27</v>
      </c>
    </row>
    <row r="121" spans="1:19" ht="15" customHeight="1" x14ac:dyDescent="0.25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89"/>
    </row>
    <row r="122" spans="1:19" ht="15" customHeight="1" x14ac:dyDescent="0.25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70"/>
    </row>
    <row r="123" spans="1:19" ht="15" customHeight="1" x14ac:dyDescent="0.25">
      <c r="S123" s="70"/>
    </row>
    <row r="124" spans="1:19" ht="15" customHeight="1" x14ac:dyDescent="0.25">
      <c r="S124" s="70"/>
    </row>
    <row r="125" spans="1:19" ht="15" customHeight="1" x14ac:dyDescent="0.25">
      <c r="S125" s="70"/>
    </row>
    <row r="126" spans="1:19" ht="15" customHeight="1" x14ac:dyDescent="0.25">
      <c r="S126" s="70"/>
    </row>
    <row r="127" spans="1:19" ht="15" customHeight="1" x14ac:dyDescent="0.25">
      <c r="S127" s="70"/>
    </row>
    <row r="128" spans="1:19" ht="15" customHeight="1" x14ac:dyDescent="0.25">
      <c r="S128" s="70"/>
    </row>
    <row r="129" spans="19:19" ht="15" customHeight="1" x14ac:dyDescent="0.25">
      <c r="S129" s="70"/>
    </row>
    <row r="130" spans="19:19" ht="15" customHeight="1" x14ac:dyDescent="0.25">
      <c r="S130" s="70"/>
    </row>
    <row r="131" spans="19:19" ht="15" customHeight="1" x14ac:dyDescent="0.25">
      <c r="S131" s="70"/>
    </row>
    <row r="132" spans="19:19" ht="15" customHeight="1" x14ac:dyDescent="0.25">
      <c r="S132" s="70"/>
    </row>
    <row r="133" spans="19:19" ht="15" customHeight="1" x14ac:dyDescent="0.25">
      <c r="S133" s="70"/>
    </row>
    <row r="134" spans="19:19" ht="15" customHeight="1" x14ac:dyDescent="0.25">
      <c r="S134" s="70"/>
    </row>
    <row r="135" spans="19:19" ht="15" customHeight="1" x14ac:dyDescent="0.25">
      <c r="S135" s="70"/>
    </row>
    <row r="136" spans="19:19" ht="15" customHeight="1" x14ac:dyDescent="0.25">
      <c r="S136" s="70"/>
    </row>
    <row r="137" spans="19:19" ht="15" customHeight="1" x14ac:dyDescent="0.25">
      <c r="S137" s="70"/>
    </row>
    <row r="138" spans="19:19" ht="15" customHeight="1" x14ac:dyDescent="0.25">
      <c r="S138" s="70"/>
    </row>
    <row r="139" spans="19:19" ht="15" customHeight="1" x14ac:dyDescent="0.25">
      <c r="S139" s="70"/>
    </row>
    <row r="140" spans="19:19" ht="15" customHeight="1" x14ac:dyDescent="0.25">
      <c r="S140" s="70"/>
    </row>
    <row r="141" spans="19:19" ht="15" customHeight="1" x14ac:dyDescent="0.25">
      <c r="S141" s="70"/>
    </row>
    <row r="142" spans="19:19" ht="15" customHeight="1" x14ac:dyDescent="0.25">
      <c r="S142" s="70"/>
    </row>
    <row r="143" spans="19:19" ht="15" customHeight="1" x14ac:dyDescent="0.25">
      <c r="S143" s="70"/>
    </row>
    <row r="144" spans="19:19" ht="15" customHeight="1" x14ac:dyDescent="0.25">
      <c r="S144" s="70"/>
    </row>
    <row r="145" spans="19:19" ht="15" customHeight="1" x14ac:dyDescent="0.35">
      <c r="S145" s="70"/>
    </row>
    <row r="146" spans="19:19" ht="15" customHeight="1" x14ac:dyDescent="0.35">
      <c r="S146" s="70"/>
    </row>
    <row r="147" spans="19:19" ht="15" customHeight="1" x14ac:dyDescent="0.35">
      <c r="S147" s="70"/>
    </row>
    <row r="148" spans="19:19" ht="15" customHeight="1" x14ac:dyDescent="0.35">
      <c r="S148" s="70"/>
    </row>
    <row r="149" spans="19:19" ht="15" customHeight="1" x14ac:dyDescent="0.35">
      <c r="S149" s="70"/>
    </row>
    <row r="150" spans="19:19" ht="15" customHeight="1" x14ac:dyDescent="0.35">
      <c r="S150" s="70"/>
    </row>
    <row r="151" spans="19:19" ht="15" customHeight="1" x14ac:dyDescent="0.35">
      <c r="S151" s="70"/>
    </row>
    <row r="152" spans="19:19" ht="15" customHeight="1" x14ac:dyDescent="0.25">
      <c r="S152" s="70"/>
    </row>
    <row r="153" spans="19:19" ht="15" customHeight="1" x14ac:dyDescent="0.25">
      <c r="S153" s="70"/>
    </row>
    <row r="154" spans="19:19" ht="15" customHeight="1" x14ac:dyDescent="0.25">
      <c r="S154" s="70"/>
    </row>
    <row r="155" spans="19:19" ht="15" customHeight="1" x14ac:dyDescent="0.25">
      <c r="S155" s="70"/>
    </row>
    <row r="156" spans="19:19" ht="15" customHeight="1" x14ac:dyDescent="0.25">
      <c r="S156" s="70"/>
    </row>
    <row r="157" spans="19:19" ht="15" customHeight="1" x14ac:dyDescent="0.25">
      <c r="S157" s="70"/>
    </row>
    <row r="158" spans="19:19" ht="15" customHeight="1" x14ac:dyDescent="0.25">
      <c r="S158" s="70"/>
    </row>
    <row r="159" spans="19:19" ht="15" customHeight="1" x14ac:dyDescent="0.25">
      <c r="S159" s="70"/>
    </row>
    <row r="160" spans="19:19" ht="15" customHeight="1" x14ac:dyDescent="0.25">
      <c r="S160" s="70"/>
    </row>
    <row r="161" spans="19:19" ht="15" customHeight="1" x14ac:dyDescent="0.25">
      <c r="S161" s="70"/>
    </row>
    <row r="162" spans="19:19" ht="15" customHeight="1" x14ac:dyDescent="0.25">
      <c r="S162" s="70"/>
    </row>
    <row r="163" spans="19:19" ht="15" customHeight="1" x14ac:dyDescent="0.25">
      <c r="S163" s="70"/>
    </row>
    <row r="164" spans="19:19" ht="15" customHeight="1" x14ac:dyDescent="0.25">
      <c r="S164" s="70"/>
    </row>
    <row r="165" spans="19:19" ht="15" customHeight="1" x14ac:dyDescent="0.25">
      <c r="S165" s="70"/>
    </row>
    <row r="166" spans="19:19" ht="15" customHeight="1" x14ac:dyDescent="0.25">
      <c r="S166" s="70"/>
    </row>
    <row r="167" spans="19:19" ht="15" customHeight="1" x14ac:dyDescent="0.25">
      <c r="S167" s="70"/>
    </row>
    <row r="168" spans="19:19" ht="15" customHeight="1" x14ac:dyDescent="0.25">
      <c r="S168" s="70"/>
    </row>
    <row r="169" spans="19:19" ht="15" customHeight="1" x14ac:dyDescent="0.25">
      <c r="S169" s="70"/>
    </row>
    <row r="170" spans="19:19" ht="15" customHeight="1" x14ac:dyDescent="0.25">
      <c r="S170" s="70"/>
    </row>
    <row r="171" spans="19:19" ht="15" customHeight="1" x14ac:dyDescent="0.25">
      <c r="S171" s="70"/>
    </row>
    <row r="172" spans="19:19" ht="15" customHeight="1" x14ac:dyDescent="0.25">
      <c r="S172" s="70"/>
    </row>
    <row r="173" spans="19:19" ht="15" customHeight="1" x14ac:dyDescent="0.25">
      <c r="S173" s="70"/>
    </row>
    <row r="174" spans="19:19" ht="15" customHeight="1" x14ac:dyDescent="0.25">
      <c r="S174" s="70"/>
    </row>
    <row r="175" spans="19:19" ht="15" customHeight="1" x14ac:dyDescent="0.25">
      <c r="S175" s="70"/>
    </row>
    <row r="176" spans="19:19" ht="15" customHeight="1" x14ac:dyDescent="0.25">
      <c r="S176" s="70"/>
    </row>
    <row r="177" spans="19:19" ht="15" customHeight="1" x14ac:dyDescent="0.25">
      <c r="S177" s="70"/>
    </row>
    <row r="178" spans="19:19" ht="15" customHeight="1" x14ac:dyDescent="0.25">
      <c r="S178" s="70"/>
    </row>
    <row r="179" spans="19:19" ht="15" customHeight="1" x14ac:dyDescent="0.25">
      <c r="S179" s="70"/>
    </row>
    <row r="180" spans="19:19" ht="15" customHeight="1" x14ac:dyDescent="0.25">
      <c r="S180" s="70"/>
    </row>
    <row r="181" spans="19:19" ht="15" customHeight="1" x14ac:dyDescent="0.25">
      <c r="S181" s="70"/>
    </row>
    <row r="182" spans="19:19" ht="15" customHeight="1" x14ac:dyDescent="0.25">
      <c r="S182" s="70"/>
    </row>
    <row r="183" spans="19:19" ht="15" customHeight="1" x14ac:dyDescent="0.25">
      <c r="S183" s="70"/>
    </row>
    <row r="184" spans="19:19" ht="15" customHeight="1" x14ac:dyDescent="0.25">
      <c r="S184" s="70"/>
    </row>
    <row r="185" spans="19:19" ht="15" customHeight="1" x14ac:dyDescent="0.25">
      <c r="S185" s="70"/>
    </row>
    <row r="186" spans="19:19" ht="15" customHeight="1" x14ac:dyDescent="0.25">
      <c r="S186" s="70"/>
    </row>
    <row r="187" spans="19:19" ht="15" customHeight="1" x14ac:dyDescent="0.25">
      <c r="S187" s="70"/>
    </row>
    <row r="188" spans="19:19" ht="15" customHeight="1" x14ac:dyDescent="0.25">
      <c r="S188" s="70"/>
    </row>
    <row r="189" spans="19:19" ht="15" customHeight="1" x14ac:dyDescent="0.25">
      <c r="S189" s="70"/>
    </row>
    <row r="190" spans="19:19" ht="15" customHeight="1" x14ac:dyDescent="0.25">
      <c r="S190" s="70"/>
    </row>
    <row r="191" spans="19:19" ht="15" customHeight="1" x14ac:dyDescent="0.25">
      <c r="S191" s="70"/>
    </row>
    <row r="192" spans="19:19" ht="15" customHeight="1" x14ac:dyDescent="0.25">
      <c r="S192" s="70"/>
    </row>
    <row r="193" spans="19:19" ht="15" customHeight="1" x14ac:dyDescent="0.25">
      <c r="S193" s="70"/>
    </row>
    <row r="194" spans="19:19" ht="15" customHeight="1" x14ac:dyDescent="0.25">
      <c r="S194" s="70"/>
    </row>
    <row r="195" spans="19:19" ht="15" customHeight="1" x14ac:dyDescent="0.25">
      <c r="S195" s="70"/>
    </row>
    <row r="196" spans="19:19" ht="15" customHeight="1" x14ac:dyDescent="0.25">
      <c r="S196" s="70"/>
    </row>
    <row r="197" spans="19:19" ht="15" customHeight="1" x14ac:dyDescent="0.25">
      <c r="S197" s="70"/>
    </row>
    <row r="198" spans="19:19" ht="15" customHeight="1" x14ac:dyDescent="0.25">
      <c r="S198" s="70"/>
    </row>
    <row r="199" spans="19:19" ht="15" customHeight="1" x14ac:dyDescent="0.25">
      <c r="S199" s="70"/>
    </row>
    <row r="200" spans="19:19" ht="15" customHeight="1" x14ac:dyDescent="0.25">
      <c r="S200" s="70"/>
    </row>
    <row r="201" spans="19:19" ht="15" customHeight="1" x14ac:dyDescent="0.25">
      <c r="S201" s="70"/>
    </row>
    <row r="202" spans="19:19" ht="15" customHeight="1" x14ac:dyDescent="0.25">
      <c r="S202" s="70"/>
    </row>
    <row r="203" spans="19:19" ht="15" customHeight="1" x14ac:dyDescent="0.25">
      <c r="S203" s="70"/>
    </row>
    <row r="204" spans="19:19" ht="15" customHeight="1" x14ac:dyDescent="0.25">
      <c r="S204" s="70"/>
    </row>
    <row r="205" spans="19:19" ht="15" customHeight="1" x14ac:dyDescent="0.25">
      <c r="S205" s="70"/>
    </row>
    <row r="206" spans="19:19" ht="15" customHeight="1" x14ac:dyDescent="0.25">
      <c r="S206" s="70"/>
    </row>
    <row r="207" spans="19:19" ht="15" customHeight="1" x14ac:dyDescent="0.25">
      <c r="S207" s="70"/>
    </row>
    <row r="208" spans="19:19" ht="15" customHeight="1" x14ac:dyDescent="0.25">
      <c r="S208" s="70"/>
    </row>
    <row r="209" spans="19:19" ht="15" customHeight="1" x14ac:dyDescent="0.25">
      <c r="S209" s="70"/>
    </row>
    <row r="210" spans="19:19" ht="15" customHeight="1" x14ac:dyDescent="0.25">
      <c r="S210" s="70"/>
    </row>
    <row r="211" spans="19:19" ht="15" customHeight="1" x14ac:dyDescent="0.25">
      <c r="S211" s="70"/>
    </row>
    <row r="212" spans="19:19" ht="15" customHeight="1" x14ac:dyDescent="0.25">
      <c r="S212" s="70"/>
    </row>
    <row r="213" spans="19:19" ht="15" customHeight="1" x14ac:dyDescent="0.25">
      <c r="S213" s="70"/>
    </row>
    <row r="214" spans="19:19" ht="15" customHeight="1" x14ac:dyDescent="0.25">
      <c r="S214" s="70"/>
    </row>
    <row r="215" spans="19:19" ht="15" customHeight="1" x14ac:dyDescent="0.25">
      <c r="S215" s="70"/>
    </row>
    <row r="216" spans="19:19" ht="15" customHeight="1" x14ac:dyDescent="0.25">
      <c r="S216" s="70"/>
    </row>
    <row r="217" spans="19:19" ht="15" customHeight="1" x14ac:dyDescent="0.25">
      <c r="S217" s="70"/>
    </row>
    <row r="218" spans="19:19" ht="15" customHeight="1" x14ac:dyDescent="0.25">
      <c r="S218" s="70"/>
    </row>
    <row r="219" spans="19:19" ht="15" customHeight="1" x14ac:dyDescent="0.25">
      <c r="S219" s="70"/>
    </row>
    <row r="220" spans="19:19" ht="15" customHeight="1" x14ac:dyDescent="0.25">
      <c r="S220" s="70"/>
    </row>
    <row r="221" spans="19:19" ht="15" customHeight="1" x14ac:dyDescent="0.25">
      <c r="S221" s="70"/>
    </row>
    <row r="222" spans="19:19" ht="15" customHeight="1" x14ac:dyDescent="0.25">
      <c r="S222" s="70"/>
    </row>
    <row r="223" spans="19:19" ht="15" customHeight="1" x14ac:dyDescent="0.25">
      <c r="S223" s="70"/>
    </row>
    <row r="224" spans="19:19" ht="15" customHeight="1" x14ac:dyDescent="0.25">
      <c r="S224" s="70"/>
    </row>
    <row r="225" spans="19:19" ht="15" customHeight="1" x14ac:dyDescent="0.25">
      <c r="S225" s="70"/>
    </row>
    <row r="226" spans="19:19" ht="15" customHeight="1" x14ac:dyDescent="0.25">
      <c r="S226" s="70"/>
    </row>
    <row r="227" spans="19:19" ht="15" customHeight="1" x14ac:dyDescent="0.25">
      <c r="S227" s="70"/>
    </row>
    <row r="228" spans="19:19" ht="15" customHeight="1" x14ac:dyDescent="0.25">
      <c r="S228" s="70"/>
    </row>
    <row r="229" spans="19:19" ht="15" customHeight="1" x14ac:dyDescent="0.25">
      <c r="S229" s="70"/>
    </row>
  </sheetData>
  <mergeCells count="18">
    <mergeCell ref="B111:C111"/>
    <mergeCell ref="B100:C100"/>
    <mergeCell ref="B88:C88"/>
    <mergeCell ref="B77:C77"/>
    <mergeCell ref="B65:C65"/>
    <mergeCell ref="B54:C54"/>
    <mergeCell ref="B41:C41"/>
    <mergeCell ref="B30:C30"/>
    <mergeCell ref="B18:C18"/>
    <mergeCell ref="B7:C7"/>
    <mergeCell ref="A5:A6"/>
    <mergeCell ref="D5:D6"/>
    <mergeCell ref="E5:G5"/>
    <mergeCell ref="H5:H6"/>
    <mergeCell ref="N5:R5"/>
    <mergeCell ref="I5:M5"/>
    <mergeCell ref="B5:B6"/>
    <mergeCell ref="C5:C6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2020-09-03T12:44:34Z</dcterms:modified>
</cp:coreProperties>
</file>